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7"/>
  <workbookPr showInkAnnotation="0"/>
  <mc:AlternateContent xmlns:mc="http://schemas.openxmlformats.org/markup-compatibility/2006">
    <mc:Choice Requires="x15">
      <x15ac:absPath xmlns:x15ac="http://schemas.microsoft.com/office/spreadsheetml/2010/11/ac" url="/Users/christianlatour/Library/Mobile Documents/com~apple~CloudDocs/COURS MÉRICI/Automne 2024/Hôtellerie/Comptabilité 1 /CAS ÉVOLUTIF  INTERGOLF/Intergolf_Chapitre 6/"/>
    </mc:Choice>
  </mc:AlternateContent>
  <xr:revisionPtr revIDLastSave="0" documentId="8_{303D0C8C-64CC-FA42-9CBC-33F6924270DC}" xr6:coauthVersionLast="47" xr6:coauthVersionMax="47" xr10:uidLastSave="{00000000-0000-0000-0000-000000000000}"/>
  <bookViews>
    <workbookView xWindow="3360" yWindow="500" windowWidth="44480" windowHeight="26580" tabRatio="866" activeTab="1" xr2:uid="{00000000-000D-0000-FFFF-FFFF00000000}"/>
  </bookViews>
  <sheets>
    <sheet name="Plan comptable" sheetId="46" r:id="rId1"/>
    <sheet name=" Chiffrier a) b) d) et e)" sheetId="39" r:id="rId2"/>
    <sheet name="États financiers" sheetId="40" r:id="rId3"/>
    <sheet name="Journal Général (J.G)" sheetId="45" r:id="rId4"/>
    <sheet name="Grand Livre (GL)" sheetId="42" r:id="rId5"/>
    <sheet name="Balance après clôture" sheetId="44" r:id="rId6"/>
  </sheets>
  <definedNames>
    <definedName name="image1" localSheetId="0">#REF!</definedName>
    <definedName name="image1">#REF!</definedName>
    <definedName name="image2" localSheetId="0">#REF!</definedName>
    <definedName name="image2">#REF!</definedName>
    <definedName name="_xlnm.Print_Area" localSheetId="1">' Chiffrier a) b) d) et e)'!$A$1:$P$53</definedName>
    <definedName name="_xlnm.Print_Area" localSheetId="5">'Balance après clôture'!$A$1:$J$30</definedName>
    <definedName name="_xlnm.Print_Area" localSheetId="2">'États financiers'!$A$1:$J$383</definedName>
    <definedName name="_xlnm.Print_Area" localSheetId="4">'Grand Livre (GL)'!$A$1:$J$280</definedName>
    <definedName name="_xlnm.Print_Area" localSheetId="3">'Journal Général (J.G)'!$A$1:$J$306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44" l="1"/>
  <c r="B27" i="44"/>
  <c r="B26" i="44"/>
  <c r="B25" i="44"/>
  <c r="B24" i="44"/>
  <c r="B23" i="44"/>
  <c r="B22" i="44"/>
  <c r="B21" i="44"/>
  <c r="B20" i="44"/>
  <c r="B19" i="44"/>
  <c r="B18" i="44"/>
  <c r="B17" i="44"/>
  <c r="B16" i="44"/>
  <c r="B15" i="44"/>
  <c r="B14" i="44"/>
  <c r="B13" i="44"/>
  <c r="B12" i="44"/>
  <c r="B11" i="44"/>
  <c r="B10" i="44"/>
  <c r="B9" i="44"/>
  <c r="B8" i="44"/>
  <c r="B7" i="44"/>
  <c r="B278" i="42"/>
  <c r="B277" i="42"/>
  <c r="B276" i="42"/>
  <c r="B275" i="42"/>
  <c r="B274" i="42"/>
  <c r="B273" i="42"/>
  <c r="B272" i="42"/>
  <c r="B271" i="42"/>
  <c r="B270" i="42"/>
  <c r="B269" i="42"/>
  <c r="B268" i="42"/>
  <c r="B267" i="42"/>
  <c r="B266" i="42"/>
  <c r="B265" i="42"/>
  <c r="B264" i="42"/>
  <c r="B263" i="42"/>
  <c r="B262" i="42"/>
  <c r="B261" i="42"/>
  <c r="B260" i="42"/>
  <c r="B259" i="42"/>
  <c r="B258" i="42"/>
  <c r="B257" i="42"/>
  <c r="B44" i="39"/>
  <c r="B43" i="39"/>
  <c r="B42" i="39"/>
  <c r="B41" i="39"/>
  <c r="B40" i="39"/>
  <c r="B39" i="39"/>
  <c r="B38" i="39"/>
  <c r="B37" i="39"/>
  <c r="B35" i="39"/>
  <c r="B34" i="39"/>
  <c r="B33" i="39"/>
  <c r="B32" i="39"/>
  <c r="B31" i="39"/>
  <c r="B30" i="39"/>
  <c r="B29" i="39"/>
  <c r="B28" i="39"/>
  <c r="B27" i="39"/>
  <c r="B26" i="39"/>
  <c r="B25" i="39"/>
  <c r="B24" i="39"/>
  <c r="B23" i="39"/>
  <c r="B22" i="39"/>
  <c r="B21" i="39"/>
  <c r="B20" i="39"/>
  <c r="B19" i="39"/>
  <c r="B18" i="39"/>
  <c r="B17" i="39"/>
  <c r="B16" i="39"/>
  <c r="B15" i="39"/>
  <c r="B14" i="39"/>
  <c r="B13" i="39"/>
  <c r="B12" i="39"/>
  <c r="B11" i="39"/>
  <c r="B10" i="39"/>
  <c r="B9" i="39"/>
  <c r="B8" i="39"/>
  <c r="B48" i="39"/>
  <c r="B47" i="39"/>
  <c r="B46" i="39"/>
  <c r="B45" i="39"/>
  <c r="G26" i="44"/>
  <c r="G25" i="44"/>
  <c r="G21" i="44"/>
  <c r="G19" i="44"/>
  <c r="G17" i="44"/>
  <c r="G15" i="44"/>
  <c r="F13" i="44"/>
  <c r="B3" i="44" l="1"/>
  <c r="G271" i="42"/>
  <c r="G265" i="42"/>
  <c r="B253" i="42"/>
  <c r="H248" i="42"/>
  <c r="H249" i="42" s="1"/>
  <c r="H234" i="42"/>
  <c r="G235" i="42" s="1"/>
  <c r="H228" i="42"/>
  <c r="G229" i="42" s="1"/>
  <c r="H197" i="42"/>
  <c r="H144" i="42"/>
  <c r="H145" i="42" s="1"/>
  <c r="H136" i="42"/>
  <c r="H137" i="42" s="1"/>
  <c r="H130" i="42"/>
  <c r="H131" i="42" s="1"/>
  <c r="H115" i="42"/>
  <c r="H110" i="42"/>
  <c r="G276" i="42" s="1"/>
  <c r="H105" i="42"/>
  <c r="G275" i="42" s="1"/>
  <c r="H100" i="42"/>
  <c r="H95" i="42"/>
  <c r="H90" i="42"/>
  <c r="H73" i="42"/>
  <c r="G269" i="42" s="1"/>
  <c r="H63" i="42"/>
  <c r="G267" i="42" s="1"/>
  <c r="H48" i="42"/>
  <c r="H43" i="42"/>
  <c r="F263" i="42" s="1"/>
  <c r="G274" i="42" l="1"/>
  <c r="G24" i="44"/>
  <c r="G273" i="42"/>
  <c r="G23" i="44"/>
  <c r="F264" i="42"/>
  <c r="F14" i="44"/>
  <c r="G277" i="42"/>
  <c r="G27" i="44"/>
  <c r="G272" i="42"/>
  <c r="G22" i="44"/>
  <c r="K25" i="39" l="1"/>
  <c r="K23" i="39"/>
  <c r="K21" i="39"/>
  <c r="K43" i="39"/>
  <c r="K42" i="39"/>
  <c r="K20" i="39"/>
  <c r="K19" i="39"/>
  <c r="K18" i="39"/>
  <c r="K41" i="39"/>
  <c r="K40" i="39"/>
  <c r="K39" i="39"/>
  <c r="K38" i="39" l="1"/>
  <c r="J48" i="39"/>
  <c r="J45" i="39"/>
  <c r="J44" i="39"/>
  <c r="J24" i="39"/>
  <c r="J14" i="39"/>
  <c r="J37" i="39"/>
  <c r="G34" i="39"/>
  <c r="G47" i="39"/>
  <c r="J47" i="39" s="1"/>
  <c r="G46" i="39"/>
  <c r="J46" i="39" s="1"/>
  <c r="H49" i="39" l="1"/>
  <c r="I49" i="39"/>
  <c r="O38" i="39"/>
  <c r="F54" i="40" s="1"/>
  <c r="O39" i="39"/>
  <c r="F56" i="40" s="1"/>
  <c r="O40" i="39"/>
  <c r="F58" i="40" s="1"/>
  <c r="O41" i="39"/>
  <c r="F60" i="40" s="1"/>
  <c r="O18" i="39"/>
  <c r="G66" i="40" s="1"/>
  <c r="O19" i="39"/>
  <c r="O20" i="39"/>
  <c r="O42" i="39"/>
  <c r="G67" i="40" s="1"/>
  <c r="O43" i="39"/>
  <c r="G68" i="40" s="1"/>
  <c r="O21" i="39"/>
  <c r="H72" i="40" s="1"/>
  <c r="H122" i="42"/>
  <c r="H123" i="42" s="1"/>
  <c r="H124" i="42" s="1"/>
  <c r="H125" i="42" s="1"/>
  <c r="O23" i="39"/>
  <c r="H11" i="42"/>
  <c r="H16" i="42"/>
  <c r="H21" i="42"/>
  <c r="H26" i="42"/>
  <c r="H31" i="42"/>
  <c r="H32" i="42" s="1"/>
  <c r="H37" i="42"/>
  <c r="H38" i="42" s="1"/>
  <c r="N37" i="39"/>
  <c r="G49" i="40" s="1"/>
  <c r="N14" i="39"/>
  <c r="F53" i="40" s="1"/>
  <c r="G54" i="40" s="1"/>
  <c r="H58" i="42"/>
  <c r="H68" i="42"/>
  <c r="H78" i="42"/>
  <c r="N24" i="39"/>
  <c r="H152" i="42"/>
  <c r="H153" i="42" s="1"/>
  <c r="H159" i="42"/>
  <c r="H165" i="42"/>
  <c r="H172" i="42"/>
  <c r="H173" i="42" s="1"/>
  <c r="H179" i="42"/>
  <c r="H185" i="42"/>
  <c r="H191" i="42"/>
  <c r="L44" i="39"/>
  <c r="H203" i="42"/>
  <c r="H216" i="42"/>
  <c r="L45" i="39"/>
  <c r="L46" i="39"/>
  <c r="L47" i="39"/>
  <c r="L48" i="39"/>
  <c r="M25" i="39"/>
  <c r="F49" i="39"/>
  <c r="H69" i="40" l="1"/>
  <c r="H73" i="40" s="1"/>
  <c r="F266" i="42"/>
  <c r="F16" i="44"/>
  <c r="F17" i="40"/>
  <c r="I20" i="45"/>
  <c r="F262" i="42"/>
  <c r="F12" i="44"/>
  <c r="F261" i="42"/>
  <c r="F11" i="44"/>
  <c r="G8" i="40"/>
  <c r="H8" i="45"/>
  <c r="I9" i="45" s="1"/>
  <c r="L34" i="39"/>
  <c r="H209" i="42"/>
  <c r="H210" i="42" s="1"/>
  <c r="G211" i="42" s="1"/>
  <c r="F9" i="44"/>
  <c r="F259" i="42"/>
  <c r="I26" i="45"/>
  <c r="F23" i="40"/>
  <c r="F258" i="42"/>
  <c r="F8" i="44"/>
  <c r="F260" i="42"/>
  <c r="F10" i="44"/>
  <c r="F24" i="40"/>
  <c r="I27" i="45"/>
  <c r="F22" i="40"/>
  <c r="I25" i="45"/>
  <c r="F7" i="44"/>
  <c r="F257" i="42"/>
  <c r="F21" i="40"/>
  <c r="I24" i="45"/>
  <c r="I39" i="45"/>
  <c r="F36" i="40"/>
  <c r="H34" i="45"/>
  <c r="I35" i="45" s="1"/>
  <c r="F34" i="40"/>
  <c r="F268" i="42"/>
  <c r="F18" i="44"/>
  <c r="F270" i="42"/>
  <c r="F20" i="44"/>
  <c r="G278" i="42"/>
  <c r="G279" i="42" s="1"/>
  <c r="G28" i="44"/>
  <c r="G29" i="44" s="1"/>
  <c r="J8" i="39"/>
  <c r="J34" i="39"/>
  <c r="J31" i="39"/>
  <c r="J27" i="39"/>
  <c r="J16" i="39"/>
  <c r="J13" i="39"/>
  <c r="J9" i="39"/>
  <c r="J33" i="39"/>
  <c r="J30" i="39"/>
  <c r="J26" i="39"/>
  <c r="J15" i="39"/>
  <c r="J12" i="39"/>
  <c r="J29" i="39"/>
  <c r="J11" i="39"/>
  <c r="J35" i="39"/>
  <c r="J32" i="39"/>
  <c r="J28" i="39"/>
  <c r="J17" i="39"/>
  <c r="J10" i="39"/>
  <c r="K22" i="39"/>
  <c r="K49" i="39" s="1"/>
  <c r="E36" i="39"/>
  <c r="N15" i="39"/>
  <c r="F55" i="40" s="1"/>
  <c r="G56" i="40" s="1"/>
  <c r="D36" i="39"/>
  <c r="L26" i="39"/>
  <c r="L33" i="39"/>
  <c r="L35" i="39"/>
  <c r="L30" i="39"/>
  <c r="N11" i="39"/>
  <c r="O22" i="39"/>
  <c r="G32" i="40" s="1"/>
  <c r="L29" i="39"/>
  <c r="N10" i="39"/>
  <c r="L32" i="39"/>
  <c r="L28" i="39"/>
  <c r="N17" i="39"/>
  <c r="F59" i="40" s="1"/>
  <c r="G60" i="40" s="1"/>
  <c r="N13" i="39"/>
  <c r="G48" i="40" s="1"/>
  <c r="N9" i="39"/>
  <c r="G45" i="40" s="1"/>
  <c r="L31" i="39"/>
  <c r="L27" i="39"/>
  <c r="N16" i="39"/>
  <c r="F57" i="40" s="1"/>
  <c r="G58" i="40" s="1"/>
  <c r="N12" i="39"/>
  <c r="G47" i="40" s="1"/>
  <c r="N8" i="39"/>
  <c r="G44" i="40" s="1"/>
  <c r="M49" i="39"/>
  <c r="M52" i="39" s="1"/>
  <c r="H61" i="40" l="1"/>
  <c r="F19" i="40"/>
  <c r="I22" i="45"/>
  <c r="G46" i="40"/>
  <c r="H50" i="40" s="1"/>
  <c r="H63" i="40" s="1"/>
  <c r="F13" i="40"/>
  <c r="I16" i="45"/>
  <c r="I17" i="45"/>
  <c r="F14" i="40"/>
  <c r="I14" i="45"/>
  <c r="F11" i="40"/>
  <c r="F20" i="40"/>
  <c r="I23" i="45"/>
  <c r="I18" i="45"/>
  <c r="F15" i="40"/>
  <c r="F18" i="40"/>
  <c r="I21" i="45"/>
  <c r="F10" i="40"/>
  <c r="I13" i="45"/>
  <c r="F279" i="42"/>
  <c r="F12" i="40"/>
  <c r="I15" i="45"/>
  <c r="F16" i="40"/>
  <c r="I19" i="45"/>
  <c r="F29" i="44"/>
  <c r="J49" i="39"/>
  <c r="O49" i="39"/>
  <c r="N49" i="39"/>
  <c r="L49" i="39"/>
  <c r="L51" i="39" s="1"/>
  <c r="L52" i="39" s="1"/>
  <c r="H12" i="45" l="1"/>
  <c r="H30" i="45" s="1"/>
  <c r="I31" i="45" s="1"/>
  <c r="G25" i="40"/>
  <c r="G27" i="40" s="1"/>
  <c r="F33" i="40" s="1"/>
  <c r="F35" i="40" s="1"/>
  <c r="G36" i="40" s="1"/>
  <c r="G37" i="40" s="1"/>
  <c r="H76" i="40" s="1"/>
  <c r="H78" i="40" s="1"/>
  <c r="N52" i="39"/>
  <c r="O51" i="39"/>
  <c r="O52" i="39" s="1"/>
</calcChain>
</file>

<file path=xl/sharedStrings.xml><?xml version="1.0" encoding="utf-8"?>
<sst xmlns="http://schemas.openxmlformats.org/spreadsheetml/2006/main" count="1100" uniqueCount="339">
  <si>
    <t>ÉTAT DES RÉSULTATS</t>
  </si>
  <si>
    <t>BILAN</t>
  </si>
  <si>
    <t>ACTIF</t>
  </si>
  <si>
    <t>Actif à court terme</t>
  </si>
  <si>
    <t>PASSIF</t>
  </si>
  <si>
    <t>Passif à court terme</t>
  </si>
  <si>
    <t>Passif à long terme</t>
  </si>
  <si>
    <t>Total du passif</t>
  </si>
  <si>
    <t>CAPITAUX PROPRES</t>
  </si>
  <si>
    <t>Total du passif et des capitaux propres</t>
  </si>
  <si>
    <t>JOURNAL GÉNÉRAL</t>
  </si>
  <si>
    <t>Date</t>
  </si>
  <si>
    <t>Débit</t>
  </si>
  <si>
    <t>Crédit</t>
  </si>
  <si>
    <t>20X6</t>
  </si>
  <si>
    <t>Déc. 31</t>
  </si>
  <si>
    <t>Encaisse</t>
  </si>
  <si>
    <t>Salaires</t>
  </si>
  <si>
    <t>Télécommunications</t>
  </si>
  <si>
    <t>Publicité</t>
  </si>
  <si>
    <t>Électricité</t>
  </si>
  <si>
    <t>Amortissement – ameublement de bureau</t>
  </si>
  <si>
    <t>ÉTAT DES CAPITAUX PROPRES</t>
  </si>
  <si>
    <t>Plus : Bénéfice net</t>
  </si>
  <si>
    <t>Moins : Retraits</t>
  </si>
  <si>
    <t>Fournisseurs</t>
  </si>
  <si>
    <t>Numéro</t>
  </si>
  <si>
    <t>Nom du compte</t>
  </si>
  <si>
    <t>Clients</t>
  </si>
  <si>
    <t>Fournitures de bureau</t>
  </si>
  <si>
    <t>Total du passif à court terme</t>
  </si>
  <si>
    <t>Ameublement de bureau</t>
  </si>
  <si>
    <t>TPS à recevoir</t>
  </si>
  <si>
    <t>TVQ à recevoir</t>
  </si>
  <si>
    <t>INTERGOLF</t>
  </si>
  <si>
    <t>Frais de bureau</t>
  </si>
  <si>
    <t>Page : 7</t>
  </si>
  <si>
    <t>Assurance</t>
  </si>
  <si>
    <t>Amortissement – matériel roulant</t>
  </si>
  <si>
    <t>Amortissement – équipement de bureau</t>
  </si>
  <si>
    <t>Intérêts à payer</t>
  </si>
  <si>
    <t>Salaires à payer</t>
  </si>
  <si>
    <t xml:space="preserve">   Publicité</t>
  </si>
  <si>
    <t>Matériel roulant</t>
  </si>
  <si>
    <t>Amortissement cumulé – matériel roulant</t>
  </si>
  <si>
    <t>Équipement de bureau</t>
  </si>
  <si>
    <t>Amortissement cumulé – équipement de bureau</t>
  </si>
  <si>
    <t>Amortissement cumulé – ameublement de bureau</t>
  </si>
  <si>
    <t>TPS à payer</t>
  </si>
  <si>
    <t>TVQ à payer</t>
  </si>
  <si>
    <t>Effet à payer (long terme)</t>
  </si>
  <si>
    <t>Carl-Alexandre Michaud – capital</t>
  </si>
  <si>
    <t>Revenus de cours</t>
  </si>
  <si>
    <t>Location de gymnase</t>
  </si>
  <si>
    <t>Entretien et réparations – matériel roulant</t>
  </si>
  <si>
    <t>Essence</t>
  </si>
  <si>
    <t>Frais bancaires</t>
  </si>
  <si>
    <t>au 31 décembre 20X6</t>
  </si>
  <si>
    <t xml:space="preserve">Produits </t>
  </si>
  <si>
    <t>Bénéfice net</t>
  </si>
  <si>
    <t>Carl-Alexandre Michaud – capital au 31 décembre 20X6</t>
  </si>
  <si>
    <t>Taxes à la consommation à recevoir</t>
  </si>
  <si>
    <t xml:space="preserve">Moins : Amortissement cumulé </t>
  </si>
  <si>
    <t>GRAND LIVRE</t>
  </si>
  <si>
    <t>Libellé</t>
  </si>
  <si>
    <t>Référence</t>
  </si>
  <si>
    <t>Solde</t>
  </si>
  <si>
    <t>Dt/Ct</t>
  </si>
  <si>
    <t>Dt</t>
  </si>
  <si>
    <t>Sommaire des résultats</t>
  </si>
  <si>
    <t xml:space="preserve">   Location de gymnase</t>
  </si>
  <si>
    <t xml:space="preserve">   Frais de bureau</t>
  </si>
  <si>
    <t xml:space="preserve">   Entretien et réparations  ̶  matériel roulant</t>
  </si>
  <si>
    <t xml:space="preserve">   Essence</t>
  </si>
  <si>
    <t xml:space="preserve">   Électricité</t>
  </si>
  <si>
    <t xml:space="preserve">   Assurance</t>
  </si>
  <si>
    <t xml:space="preserve">   Télécommunications</t>
  </si>
  <si>
    <t xml:space="preserve">   Frais bancaires</t>
  </si>
  <si>
    <t xml:space="preserve">   Amortissement  ̶  matériel roulant</t>
  </si>
  <si>
    <t xml:space="preserve">   Amortissement  ̶  équipement de bureau</t>
  </si>
  <si>
    <t xml:space="preserve">   Amortissement  ̶  ameublement de bureau</t>
  </si>
  <si>
    <t xml:space="preserve">   Carl-Alexandre Michaud  ̶  capital</t>
  </si>
  <si>
    <t>Carl-Alexandre Michaud  ̶  capital</t>
  </si>
  <si>
    <t xml:space="preserve">   Carl-Alexandre Michaud  ̶  retraits</t>
  </si>
  <si>
    <t>BALANCE DE VÉRIFICATION APRÈS CLÔTURE</t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</si>
  <si>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1010</t>
    </r>
  </si>
  <si>
    <t>Client</t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</si>
  <si>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1100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</si>
  <si>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1105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</si>
  <si>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1110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</si>
  <si>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1190</t>
    </r>
  </si>
  <si>
    <t>Régularisation</t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</si>
  <si>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1210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</si>
  <si>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1250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</si>
  <si>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1300</t>
    </r>
  </si>
  <si>
    <t>Amortissement cumulé  ̶  matériel roulant</t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</si>
  <si>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1310</t>
    </r>
  </si>
  <si>
    <t>Ct</t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</si>
  <si>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1400</t>
    </r>
  </si>
  <si>
    <t>Amortissement cumulé  ̶  équipement de bureau</t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</si>
  <si>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1410</t>
    </r>
  </si>
  <si>
    <t>Amortissement cumulé  ̶  ameublement de bureau</t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</si>
  <si>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2100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</si>
  <si>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2305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</si>
  <si>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2310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</si>
  <si>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2350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</si>
  <si>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2450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</si>
  <si>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2850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</si>
  <si>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3100</t>
    </r>
  </si>
  <si>
    <t>Carl-Alexandre Michaud  ̶  apports</t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</si>
  <si>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3200</t>
    </r>
  </si>
  <si>
    <t>Carl-Alexandre Michaud  ̶  retraits</t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</si>
  <si>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3300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</si>
  <si>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4270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</si>
  <si>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5300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</si>
  <si>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5415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</si>
  <si>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5420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</si>
  <si>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5500</t>
    </r>
  </si>
  <si>
    <t>Entretien et réparations  ̶  matériel roulant</t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</si>
  <si>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5600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</si>
  <si>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5715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</si>
  <si>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5730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</si>
  <si>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5740</t>
    </r>
  </si>
  <si>
    <t>J.G.7</t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</si>
  <si>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5750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</si>
  <si>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5780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</si>
  <si>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5790</t>
    </r>
  </si>
  <si>
    <t>Amortissement  ̶  matériel roulant</t>
  </si>
  <si>
    <t>Amortissement  ̶  équipement de bureau</t>
  </si>
  <si>
    <t>Amortissement  ̶  ameublement de bureau</t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</si>
  <si>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5999</t>
    </r>
  </si>
  <si>
    <t>b)</t>
  </si>
  <si>
    <t>c)</t>
  </si>
  <si>
    <t>d)</t>
  </si>
  <si>
    <t>e)</t>
  </si>
  <si>
    <t xml:space="preserve"> </t>
  </si>
  <si>
    <t>No</t>
  </si>
  <si>
    <t>Compte</t>
  </si>
  <si>
    <t>Balance de vérification</t>
  </si>
  <si>
    <t>Régularisations</t>
  </si>
  <si>
    <t>Balance de vérification régularisée</t>
  </si>
  <si>
    <t>États des résultats</t>
  </si>
  <si>
    <t>Bilan et état des capitaux propres</t>
  </si>
  <si>
    <t>Encaissse</t>
  </si>
  <si>
    <t>a)</t>
  </si>
  <si>
    <t>i)</t>
  </si>
  <si>
    <t>f)</t>
  </si>
  <si>
    <t>h)</t>
  </si>
  <si>
    <t>g)</t>
  </si>
  <si>
    <t xml:space="preserve">  </t>
  </si>
  <si>
    <t>Total</t>
  </si>
  <si>
    <t>CHIFFRIER AU 31 DÉCEMBRE 20X6</t>
  </si>
  <si>
    <r>
      <t>Carl-Alexandre Michaud – capital au 1</t>
    </r>
    <r>
      <rPr>
        <vertAlign val="superscript"/>
        <sz val="11"/>
        <rFont val="Calibri"/>
        <family val="2"/>
        <scheme val="minor"/>
      </rPr>
      <t xml:space="preserve">er </t>
    </r>
    <r>
      <rPr>
        <sz val="11"/>
        <rFont val="Calibri"/>
        <family val="2"/>
        <scheme val="minor"/>
      </rPr>
      <t>décembre 20X6</t>
    </r>
  </si>
  <si>
    <t>Numéro 
des comptes</t>
  </si>
  <si>
    <t xml:space="preserve">Équipement </t>
  </si>
  <si>
    <t>5820</t>
  </si>
  <si>
    <t>5850</t>
  </si>
  <si>
    <t>5870</t>
  </si>
  <si>
    <t>5830</t>
  </si>
  <si>
    <t>Clôture</t>
  </si>
  <si>
    <t>(pour fermer les comptes de produits en date de la fin d'exercice)</t>
  </si>
  <si>
    <t>(pour fermer les comptes de charges en date de la fin d'exercice)</t>
  </si>
  <si>
    <t>a), b), d) et e)</t>
  </si>
  <si>
    <t>c) et h)</t>
  </si>
  <si>
    <t xml:space="preserve">Amortissement cumulé  ̶  équipement </t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</si>
  <si>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1610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</si>
  <si>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1800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</si>
  <si>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1810</t>
    </r>
  </si>
  <si>
    <t xml:space="preserve">Équipement  </t>
  </si>
  <si>
    <t xml:space="preserve">Amortissement cumulé – équipement </t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</si>
  <si>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1600</t>
    </r>
  </si>
  <si>
    <t>CHAPITRE 6 – INTERGOLF</t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</si>
  <si>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5820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</si>
  <si>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5830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</si>
  <si>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5850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</si>
  <si>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5870</t>
    </r>
  </si>
  <si>
    <t xml:space="preserve">Amortissement – équipement </t>
  </si>
  <si>
    <t xml:space="preserve">   Amortissement  ̶  équipement </t>
  </si>
  <si>
    <t>Amortissement  ̶  équipement</t>
  </si>
  <si>
    <t>Carl-Alexandre Michaud – apports</t>
  </si>
  <si>
    <t>Carl-Alexandre Michaud – retraits</t>
  </si>
  <si>
    <t xml:space="preserve">           Apports</t>
  </si>
  <si>
    <t>Assurance payée d’avance</t>
  </si>
  <si>
    <t>Charges d’intérêts</t>
  </si>
  <si>
    <t>Publicité payée d’avance</t>
  </si>
  <si>
    <t>Charges d’exploitation</t>
  </si>
  <si>
    <t>Total des charges d’exploitation</t>
  </si>
  <si>
    <t>pour l’exercice terminé le 31 décembre 20X6</t>
  </si>
  <si>
    <t>Effet à payer</t>
  </si>
  <si>
    <t>Nom des comptes et explication</t>
  </si>
  <si>
    <t>Carl-Alexandre Michaud  ̶  apport</t>
  </si>
  <si>
    <t>Total de l’actif à court terme</t>
  </si>
  <si>
    <t>Total de l’actif</t>
  </si>
  <si>
    <t xml:space="preserve">   Charges d’intérêts</t>
  </si>
  <si>
    <t>(pour fermer les comptes de résultats débiteurs en date de la fin d’exercice)</t>
  </si>
  <si>
    <r>
      <t xml:space="preserve">(pour comptabiliser le bénéfice net de l’exercice dans le compte </t>
    </r>
    <r>
      <rPr>
        <i/>
        <sz val="11"/>
        <rFont val="Calibri"/>
        <family val="2"/>
        <scheme val="minor"/>
      </rPr>
      <t>Capital</t>
    </r>
    <r>
      <rPr>
        <sz val="11"/>
        <rFont val="Calibri"/>
        <family val="2"/>
        <scheme val="minor"/>
      </rPr>
      <t xml:space="preserve"> du propriétaire)</t>
    </r>
  </si>
  <si>
    <r>
      <t xml:space="preserve">(pour transférer les apports de l’exercice dans le compte </t>
    </r>
    <r>
      <rPr>
        <i/>
        <sz val="11"/>
        <rFont val="Calibri"/>
        <family val="2"/>
        <scheme val="minor"/>
      </rPr>
      <t>Capital</t>
    </r>
    <r>
      <rPr>
        <sz val="11"/>
        <rFont val="Calibri"/>
        <family val="2"/>
        <scheme val="minor"/>
      </rPr>
      <t xml:space="preserve"> du propriétaire)</t>
    </r>
  </si>
  <si>
    <r>
      <t xml:space="preserve">(pour transférer les retraits de l’exercice dans le compte </t>
    </r>
    <r>
      <rPr>
        <i/>
        <sz val="11"/>
        <rFont val="Calibri"/>
        <family val="2"/>
        <scheme val="minor"/>
      </rPr>
      <t>Capital</t>
    </r>
    <r>
      <rPr>
        <sz val="11"/>
        <rFont val="Calibri"/>
        <family val="2"/>
        <scheme val="minor"/>
      </rPr>
      <t xml:space="preserve"> du propriétaire)</t>
    </r>
  </si>
  <si>
    <t>(pour fermer les comptes de résultats créditeurs en date de la fin d’exercice)</t>
  </si>
  <si>
    <t>PRODUITS</t>
  </si>
  <si>
    <t>Charges</t>
  </si>
  <si>
    <t>SOMMAIRE DES RÉSULTATS</t>
  </si>
  <si>
    <t>PLAN COMPTABLE (avec les numéros des comptes de Grand Livre)</t>
  </si>
  <si>
    <t>Actif courant</t>
  </si>
  <si>
    <t>Placements à court terme</t>
  </si>
  <si>
    <t>Intérêts à recevoir</t>
  </si>
  <si>
    <t>Honoraires à recevoir</t>
  </si>
  <si>
    <t xml:space="preserve">Loyer à recevoir
</t>
  </si>
  <si>
    <t>Produits divers à recevoir</t>
  </si>
  <si>
    <t>Dividendes à recevoir</t>
  </si>
  <si>
    <t>Effet à recevoir (court terme)</t>
  </si>
  <si>
    <t>Stocks de marchandises</t>
  </si>
  <si>
    <t>Fournitures (autres)</t>
  </si>
  <si>
    <t>Loyer payé d’avance</t>
  </si>
  <si>
    <t>Taxes municipales payées d’avance</t>
  </si>
  <si>
    <t>Taxes scolaires payées d’avance</t>
  </si>
  <si>
    <t>Actif non courant</t>
  </si>
  <si>
    <t xml:space="preserve">     Amortissement cumulé — Matériel roulant</t>
  </si>
  <si>
    <t xml:space="preserve">     Amortissement cumulé — Équipement de bureau</t>
  </si>
  <si>
    <t>Matériel informatique</t>
  </si>
  <si>
    <t xml:space="preserve">     Amortissement cumulé — Équipement </t>
  </si>
  <si>
    <t xml:space="preserve">     Amortissement cumulé — Ameublement de bureau</t>
  </si>
  <si>
    <t>Améliorations locatives</t>
  </si>
  <si>
    <t xml:space="preserve">     Amortissement cumulé — Amélioration locative</t>
  </si>
  <si>
    <t>Bâtiment</t>
  </si>
  <si>
    <t xml:space="preserve">     Amortissement cumulé — Bâtiment</t>
  </si>
  <si>
    <t>Entrepôt</t>
  </si>
  <si>
    <t xml:space="preserve">     Amortissement cumulé — Entrepôt</t>
  </si>
  <si>
    <t>Terrain</t>
  </si>
  <si>
    <t>Passif courant</t>
  </si>
  <si>
    <t xml:space="preserve"> Emprunt bancaire (marge de crédit)</t>
  </si>
  <si>
    <t xml:space="preserve"> Fournisseurs</t>
  </si>
  <si>
    <t xml:space="preserve"> Effet à payer à long terme</t>
  </si>
  <si>
    <t xml:space="preserve"> TPS à payer</t>
  </si>
  <si>
    <t xml:space="preserve"> TVQ à payer</t>
  </si>
  <si>
    <t xml:space="preserve"> Salaires à payer</t>
  </si>
  <si>
    <t xml:space="preserve"> RRQ à payer</t>
  </si>
  <si>
    <t xml:space="preserve"> RQAP à payer</t>
  </si>
  <si>
    <t xml:space="preserve"> FSS à payer</t>
  </si>
  <si>
    <t xml:space="preserve"> CNESST à payer</t>
  </si>
  <si>
    <t xml:space="preserve"> Impôt provincial à payer</t>
  </si>
  <si>
    <t xml:space="preserve"> A-E à payer</t>
  </si>
  <si>
    <t xml:space="preserve"> Impôt fédéral à payer</t>
  </si>
  <si>
    <t xml:space="preserve"> Vacances à payer</t>
  </si>
  <si>
    <t xml:space="preserve"> REER collectif à payer</t>
  </si>
  <si>
    <t xml:space="preserve"> RVER à payer</t>
  </si>
  <si>
    <t xml:space="preserve"> Régime de retraite à payer</t>
  </si>
  <si>
    <t xml:space="preserve"> Cotisations syndicales à payer</t>
  </si>
  <si>
    <t xml:space="preserve"> Dons de charité à payer</t>
  </si>
  <si>
    <t xml:space="preserve"> Publicité à payer</t>
  </si>
  <si>
    <t xml:space="preserve"> Intérêts à payer</t>
  </si>
  <si>
    <t xml:space="preserve"> Autres charges à payer</t>
  </si>
  <si>
    <t xml:space="preserve"> Loyer à payer</t>
  </si>
  <si>
    <t xml:space="preserve"> Dividendes à payer</t>
  </si>
  <si>
    <t xml:space="preserve"> Produits perçus d’avance</t>
  </si>
  <si>
    <t xml:space="preserve"> Impôts sur les sociétés à payer</t>
  </si>
  <si>
    <t>Passif non courant</t>
  </si>
  <si>
    <t xml:space="preserve"> Effet à payer (long terme)</t>
  </si>
  <si>
    <t xml:space="preserve"> Emprunt hypothécaire</t>
  </si>
  <si>
    <t>Capitaux propres (entreprise à propriétaire unique)</t>
  </si>
  <si>
    <t xml:space="preserve"> Christian Latour — Capital</t>
  </si>
  <si>
    <t xml:space="preserve"> Christian Latour — apports</t>
  </si>
  <si>
    <t xml:space="preserve"> Christian Latour — retraits</t>
  </si>
  <si>
    <t>Capitaux propres (société par actions)</t>
  </si>
  <si>
    <t xml:space="preserve"> Capital actions ordinaires</t>
  </si>
  <si>
    <t xml:space="preserve"> Capital actions privilégié</t>
  </si>
  <si>
    <t>Bénéfices non répartis (BNR)</t>
  </si>
  <si>
    <t xml:space="preserve"> Bénéfices non répartis</t>
  </si>
  <si>
    <t xml:space="preserve"> Dividendes — actions ordinaires</t>
  </si>
  <si>
    <t xml:space="preserve"> Dividendes — actions privilégiées</t>
  </si>
  <si>
    <t>Revenus</t>
  </si>
  <si>
    <t xml:space="preserve"> Commissions gagnées</t>
  </si>
  <si>
    <t xml:space="preserve"> Honoraires professionnels</t>
  </si>
  <si>
    <t xml:space="preserve"> Services rendus</t>
  </si>
  <si>
    <t xml:space="preserve"> Honoraires de gestion</t>
  </si>
  <si>
    <t xml:space="preserve"> Redevances gagnées</t>
  </si>
  <si>
    <t xml:space="preserve"> Revenus de transport</t>
  </si>
  <si>
    <t xml:space="preserve"> Revenus de location</t>
  </si>
  <si>
    <t xml:space="preserve"> Billets d’entrée</t>
  </si>
  <si>
    <t xml:space="preserve"> Travaux d’excavation</t>
  </si>
  <si>
    <t xml:space="preserve"> Revenus d’extermination</t>
  </si>
  <si>
    <t xml:space="preserve"> Produits divers</t>
  </si>
  <si>
    <t xml:space="preserve"> Honoraires de consultation</t>
  </si>
  <si>
    <t xml:space="preserve"> Produits de livraisons</t>
  </si>
  <si>
    <t xml:space="preserve"> Produits d’abonnements gagnés</t>
  </si>
  <si>
    <t xml:space="preserve"> Revenus de cours</t>
  </si>
  <si>
    <t xml:space="preserve"> Produits d’intérêts</t>
  </si>
  <si>
    <t xml:space="preserve"> Produits de dividendes</t>
  </si>
  <si>
    <t xml:space="preserve"> Ventes</t>
  </si>
  <si>
    <t xml:space="preserve"> Rendus et rabais sur ventes</t>
  </si>
  <si>
    <t xml:space="preserve"> Escomptes sur ventes</t>
  </si>
  <si>
    <t xml:space="preserve"> Gains sur disposition d’immobilisations</t>
  </si>
  <si>
    <t>CHARGES</t>
  </si>
  <si>
    <t>Coût des marchandises vendues</t>
  </si>
  <si>
    <t>Stock de marchandise au début</t>
  </si>
  <si>
    <t>Achats</t>
  </si>
  <si>
    <t>Rendus et rabais sur achats</t>
  </si>
  <si>
    <t>Escomptes sur achat</t>
  </si>
  <si>
    <t>Frais de transport à l’achat</t>
  </si>
  <si>
    <t>Frais de douane</t>
  </si>
  <si>
    <t>Stock de marchandises à la fin</t>
  </si>
  <si>
    <t>Salaires des vendeurs</t>
  </si>
  <si>
    <t>Salaires de l’administration</t>
  </si>
  <si>
    <t>Charges sociales</t>
  </si>
  <si>
    <t>Avantages sociaux</t>
  </si>
  <si>
    <t>Vacances</t>
  </si>
  <si>
    <t>Loyer</t>
  </si>
  <si>
    <t>Location gymnase</t>
  </si>
  <si>
    <t>Frais de fournitures (autres)</t>
  </si>
  <si>
    <t>Entretien et réparation — matériel roulant</t>
  </si>
  <si>
    <t>Entretien et réparation — équipement de bureau</t>
  </si>
  <si>
    <t>Entretien et réparation — autres</t>
  </si>
  <si>
    <t>Entretien et réparation — bâtiment</t>
  </si>
  <si>
    <t>Cotisations professionnelles</t>
  </si>
  <si>
    <t>Taxes municipales</t>
  </si>
  <si>
    <t>Taxes scolaires</t>
  </si>
  <si>
    <t>Location d’équipement</t>
  </si>
  <si>
    <t>Frais divers de vente</t>
  </si>
  <si>
    <t>Frais de livraison</t>
  </si>
  <si>
    <t>Frais de déplacement</t>
  </si>
  <si>
    <t>Frais de repas et représentation</t>
  </si>
  <si>
    <t>Honoraires de gestion</t>
  </si>
  <si>
    <t>Honoraires professionnels</t>
  </si>
  <si>
    <t>Chauffage</t>
  </si>
  <si>
    <t>Frais légaux</t>
  </si>
  <si>
    <t>Charges diverses</t>
  </si>
  <si>
    <t>Amortissement — Matériel roulant</t>
  </si>
  <si>
    <t>Amortissement — Équipement de bureau</t>
  </si>
  <si>
    <t>Amortissement — Matériel informatique</t>
  </si>
  <si>
    <t xml:space="preserve">Amortissement — Équipement </t>
  </si>
  <si>
    <t>Amortissement — Ameublement de bureau</t>
  </si>
  <si>
    <t>Amortissement — Améliorations locatives</t>
  </si>
  <si>
    <t>Amortissement — Bâtiment</t>
  </si>
  <si>
    <t>Amortissement — Entrepôt</t>
  </si>
  <si>
    <t>Perte sur disposition d’immobilisations</t>
  </si>
  <si>
    <t>Charge d’impôts sur les sociétés</t>
  </si>
  <si>
    <t xml:space="preserve">Bénéfice net </t>
  </si>
  <si>
    <t>Immobilisations (actif à long terme)</t>
  </si>
  <si>
    <t>Total des immobilisations (actif à long terme)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</si>
</sst>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* #,##0.00_)\ &quot;$&quot;_ ;_ * \(#,##0.00\)\ &quot;$&quot;_ ;_ * &quot;-&quot;??_)\ &quot;$&quot;_ ;_ @_ "/>
    <numFmt numFmtId="164" formatCode="_ * #,##0.00_)\ _$_ ;_ * \(#,##0.00\)\ _$_ ;_ * &quot;-&quot;??_)\ _$_ ;_ @_ "/>
    <numFmt numFmtId="165" formatCode="_ * #,##0_)\ &quot;$&quot;_ ;_ * \(#,##0\)\ &quot;$&quot;_ ;_ * &quot;-&quot;??_)\ &quot;$&quot;_ ;_ @_ "/>
    <numFmt numFmtId="166" formatCode="_ * #,##0_)\ _$_ ;_ * \(#,##0\)\ _$_ ;_ * &quot;-&quot;??_)\ _$_ ;_ @_ "/>
    <numFmt numFmtId="167" formatCode="mmm\ dd"/>
    <numFmt numFmtId="168" formatCode="#,##0.00\ _$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rgb="FF000000"/>
      <name val="Times New Roman"/>
      <family val="1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B0F0"/>
      <name val="Times New Roman"/>
      <family val="1"/>
    </font>
    <font>
      <i/>
      <sz val="1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name val="Arial"/>
      <family val="2"/>
    </font>
    <font>
      <b/>
      <sz val="22"/>
      <color theme="0"/>
      <name val="Calibri"/>
      <family val="2"/>
      <scheme val="minor"/>
    </font>
    <font>
      <sz val="22"/>
      <name val="Arial"/>
      <family val="2"/>
    </font>
    <font>
      <b/>
      <sz val="18"/>
      <name val="Calibri"/>
      <family val="2"/>
      <scheme val="minor"/>
    </font>
    <font>
      <sz val="18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u/>
      <sz val="18"/>
      <name val="Arial"/>
      <family val="2"/>
    </font>
    <font>
      <sz val="16"/>
      <name val="Arial"/>
      <family val="2"/>
    </font>
    <font>
      <b/>
      <u/>
      <sz val="18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u/>
      <sz val="14"/>
      <name val="Arial"/>
      <family val="2"/>
    </font>
    <font>
      <b/>
      <u/>
      <sz val="14"/>
      <color theme="1"/>
      <name val="Arial"/>
      <family val="2"/>
    </font>
    <font>
      <b/>
      <sz val="14"/>
      <name val="Arial"/>
      <family val="2"/>
    </font>
    <font>
      <b/>
      <sz val="16"/>
      <color rgb="FF0070C0"/>
      <name val="Arial"/>
      <family val="2"/>
    </font>
    <font>
      <b/>
      <sz val="18"/>
      <name val="Arial"/>
      <family val="2"/>
    </font>
    <font>
      <b/>
      <sz val="11"/>
      <color theme="1"/>
      <name val="Calibri"/>
      <family val="2"/>
      <scheme val="minor"/>
    </font>
    <font>
      <sz val="12"/>
      <color rgb="FF002060"/>
      <name val="Times New Roman"/>
      <family val="1"/>
    </font>
    <font>
      <sz val="12"/>
      <color theme="8" tint="-0.499984740745262"/>
      <name val="Times New Roman"/>
      <family val="1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u val="double"/>
      <sz val="14"/>
      <name val="Calibri"/>
      <family val="2"/>
      <scheme val="minor"/>
    </font>
    <font>
      <b/>
      <sz val="16"/>
      <color rgb="FF7030A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CFEE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3" tint="0.59996337778862885"/>
      </bottom>
      <diagonal/>
    </border>
    <border>
      <left/>
      <right/>
      <top style="thin">
        <color indexed="64"/>
      </top>
      <bottom style="thin">
        <color theme="3" tint="0.59996337778862885"/>
      </bottom>
      <diagonal/>
    </border>
    <border>
      <left style="thin">
        <color indexed="64"/>
      </left>
      <right/>
      <top style="thin">
        <color indexed="64"/>
      </top>
      <bottom style="thin">
        <color theme="3" tint="0.59996337778862885"/>
      </bottom>
      <diagonal/>
    </border>
    <border>
      <left style="double">
        <color auto="1"/>
      </left>
      <right/>
      <top style="thin">
        <color indexed="64"/>
      </top>
      <bottom style="thin">
        <color theme="3" tint="0.59996337778862885"/>
      </bottom>
      <diagonal/>
    </border>
    <border>
      <left/>
      <right style="thin">
        <color indexed="64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indexed="64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double">
        <color auto="1"/>
      </left>
      <right/>
      <top style="thin">
        <color theme="3" tint="0.59996337778862885"/>
      </top>
      <bottom style="thin">
        <color theme="3" tint="0.59996337778862885"/>
      </bottom>
      <diagonal/>
    </border>
    <border>
      <left style="double">
        <color indexed="64"/>
      </left>
      <right style="double">
        <color indexed="64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indexed="64"/>
      </left>
      <right/>
      <top/>
      <bottom style="thin">
        <color theme="3" tint="0.599963377788628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double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dotted">
        <color auto="1"/>
      </bottom>
      <diagonal/>
    </border>
    <border>
      <left style="thick">
        <color auto="1"/>
      </left>
      <right/>
      <top style="dotted">
        <color auto="1"/>
      </top>
      <bottom style="dotted">
        <color auto="1"/>
      </bottom>
      <diagonal/>
    </border>
    <border>
      <left style="thick">
        <color auto="1"/>
      </left>
      <right/>
      <top style="dotted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</borders>
  <cellStyleXfs count="15">
    <xf numFmtId="0" fontId="0" fillId="0" borderId="0"/>
    <xf numFmtId="16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6" fillId="0" borderId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87">
    <xf numFmtId="0" fontId="0" fillId="0" borderId="0" xfId="0"/>
    <xf numFmtId="0" fontId="11" fillId="2" borderId="0" xfId="0" applyFont="1" applyFill="1"/>
    <xf numFmtId="0" fontId="12" fillId="2" borderId="0" xfId="0" applyFont="1" applyFill="1"/>
    <xf numFmtId="0" fontId="10" fillId="4" borderId="0" xfId="6" applyFont="1" applyFill="1" applyAlignment="1">
      <alignment horizontal="center" vertical="center" wrapText="1"/>
    </xf>
    <xf numFmtId="0" fontId="10" fillId="4" borderId="0" xfId="6" applyFont="1" applyFill="1"/>
    <xf numFmtId="165" fontId="10" fillId="4" borderId="0" xfId="4" applyNumberFormat="1" applyFont="1" applyFill="1" applyBorder="1"/>
    <xf numFmtId="166" fontId="10" fillId="4" borderId="0" xfId="7" applyNumberFormat="1" applyFont="1" applyFill="1" applyBorder="1" applyAlignment="1">
      <alignment horizontal="center" vertical="center" wrapText="1"/>
    </xf>
    <xf numFmtId="166" fontId="10" fillId="4" borderId="0" xfId="5" applyNumberFormat="1" applyFont="1" applyFill="1" applyBorder="1"/>
    <xf numFmtId="166" fontId="10" fillId="4" borderId="0" xfId="7" applyNumberFormat="1" applyFont="1" applyFill="1" applyBorder="1" applyAlignment="1">
      <alignment horizontal="right" vertical="center" wrapText="1"/>
    </xf>
    <xf numFmtId="166" fontId="10" fillId="4" borderId="1" xfId="5" applyNumberFormat="1" applyFont="1" applyFill="1" applyBorder="1"/>
    <xf numFmtId="0" fontId="10" fillId="4" borderId="0" xfId="6" applyFont="1" applyFill="1" applyAlignment="1">
      <alignment horizontal="right" vertical="center" wrapText="1"/>
    </xf>
    <xf numFmtId="166" fontId="10" fillId="4" borderId="0" xfId="4" applyNumberFormat="1" applyFont="1" applyFill="1" applyBorder="1"/>
    <xf numFmtId="166" fontId="10" fillId="4" borderId="0" xfId="1" applyNumberFormat="1" applyFont="1" applyFill="1" applyBorder="1"/>
    <xf numFmtId="165" fontId="10" fillId="4" borderId="0" xfId="2" applyNumberFormat="1" applyFont="1" applyFill="1" applyBorder="1"/>
    <xf numFmtId="166" fontId="10" fillId="4" borderId="1" xfId="4" applyNumberFormat="1" applyFont="1" applyFill="1" applyBorder="1"/>
    <xf numFmtId="0" fontId="10" fillId="4" borderId="9" xfId="0" applyFont="1" applyFill="1" applyBorder="1" applyAlignment="1">
      <alignment horizontal="center"/>
    </xf>
    <xf numFmtId="164" fontId="10" fillId="4" borderId="10" xfId="1" applyFont="1" applyFill="1" applyBorder="1"/>
    <xf numFmtId="49" fontId="10" fillId="4" borderId="11" xfId="0" applyNumberFormat="1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164" fontId="10" fillId="4" borderId="14" xfId="1" applyFont="1" applyFill="1" applyBorder="1"/>
    <xf numFmtId="167" fontId="10" fillId="4" borderId="11" xfId="0" applyNumberFormat="1" applyFont="1" applyFill="1" applyBorder="1" applyAlignment="1">
      <alignment horizontal="center"/>
    </xf>
    <xf numFmtId="164" fontId="10" fillId="4" borderId="15" xfId="1" applyFont="1" applyFill="1" applyBorder="1"/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/>
    </xf>
    <xf numFmtId="44" fontId="10" fillId="4" borderId="9" xfId="0" applyNumberFormat="1" applyFont="1" applyFill="1" applyBorder="1" applyAlignment="1">
      <alignment horizontal="center"/>
    </xf>
    <xf numFmtId="44" fontId="10" fillId="4" borderId="12" xfId="0" applyNumberFormat="1" applyFont="1" applyFill="1" applyBorder="1" applyAlignment="1">
      <alignment horizontal="center"/>
    </xf>
    <xf numFmtId="44" fontId="10" fillId="4" borderId="16" xfId="0" applyNumberFormat="1" applyFont="1" applyFill="1" applyBorder="1" applyAlignment="1">
      <alignment horizontal="center"/>
    </xf>
    <xf numFmtId="164" fontId="10" fillId="4" borderId="12" xfId="0" applyNumberFormat="1" applyFont="1" applyFill="1" applyBorder="1" applyAlignment="1">
      <alignment horizontal="center"/>
    </xf>
    <xf numFmtId="49" fontId="10" fillId="4" borderId="11" xfId="0" quotePrefix="1" applyNumberFormat="1" applyFont="1" applyFill="1" applyBorder="1" applyAlignment="1">
      <alignment horizontal="center"/>
    </xf>
    <xf numFmtId="0" fontId="10" fillId="4" borderId="0" xfId="6" applyFont="1" applyFill="1" applyAlignment="1">
      <alignment vertical="center" wrapText="1"/>
    </xf>
    <xf numFmtId="0" fontId="12" fillId="4" borderId="0" xfId="6" applyFont="1" applyFill="1" applyAlignment="1">
      <alignment vertical="center" wrapText="1"/>
    </xf>
    <xf numFmtId="0" fontId="12" fillId="4" borderId="0" xfId="6" applyFont="1" applyFill="1" applyAlignment="1">
      <alignment horizontal="center" vertical="center" wrapText="1"/>
    </xf>
    <xf numFmtId="0" fontId="10" fillId="2" borderId="0" xfId="0" applyFont="1" applyFill="1"/>
    <xf numFmtId="0" fontId="10" fillId="5" borderId="1" xfId="0" applyFont="1" applyFill="1" applyBorder="1"/>
    <xf numFmtId="0" fontId="12" fillId="4" borderId="1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 vertical="center"/>
    </xf>
    <xf numFmtId="0" fontId="10" fillId="4" borderId="22" xfId="0" applyFont="1" applyFill="1" applyBorder="1"/>
    <xf numFmtId="49" fontId="10" fillId="4" borderId="23" xfId="0" applyNumberFormat="1" applyFont="1" applyFill="1" applyBorder="1" applyAlignment="1">
      <alignment horizontal="center"/>
    </xf>
    <xf numFmtId="0" fontId="10" fillId="4" borderId="25" xfId="0" applyFont="1" applyFill="1" applyBorder="1" applyAlignment="1">
      <alignment horizontal="center"/>
    </xf>
    <xf numFmtId="164" fontId="10" fillId="4" borderId="14" xfId="1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2" fillId="5" borderId="1" xfId="0" applyFont="1" applyFill="1" applyBorder="1"/>
    <xf numFmtId="0" fontId="10" fillId="4" borderId="0" xfId="0" applyFont="1" applyFill="1" applyAlignment="1">
      <alignment horizontal="left" vertical="center" indent="1"/>
    </xf>
    <xf numFmtId="0" fontId="10" fillId="4" borderId="12" xfId="0" applyFont="1" applyFill="1" applyBorder="1"/>
    <xf numFmtId="0" fontId="10" fillId="4" borderId="13" xfId="0" applyFont="1" applyFill="1" applyBorder="1"/>
    <xf numFmtId="0" fontId="10" fillId="4" borderId="11" xfId="0" applyFont="1" applyFill="1" applyBorder="1"/>
    <xf numFmtId="0" fontId="9" fillId="3" borderId="0" xfId="0" applyFont="1" applyFill="1" applyAlignment="1">
      <alignment horizontal="center"/>
    </xf>
    <xf numFmtId="0" fontId="12" fillId="5" borderId="4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/>
    </xf>
    <xf numFmtId="0" fontId="18" fillId="0" borderId="0" xfId="12" applyFont="1"/>
    <xf numFmtId="0" fontId="18" fillId="0" borderId="0" xfId="12" applyFont="1" applyAlignment="1">
      <alignment horizontal="center"/>
    </xf>
    <xf numFmtId="0" fontId="4" fillId="0" borderId="0" xfId="12"/>
    <xf numFmtId="0" fontId="10" fillId="0" borderId="0" xfId="0" applyFont="1"/>
    <xf numFmtId="0" fontId="15" fillId="0" borderId="0" xfId="12" applyFont="1" applyAlignment="1">
      <alignment horizontal="center" vertical="center"/>
    </xf>
    <xf numFmtId="0" fontId="19" fillId="0" borderId="0" xfId="12" applyFont="1"/>
    <xf numFmtId="0" fontId="4" fillId="0" borderId="0" xfId="12" applyAlignment="1">
      <alignment horizontal="center"/>
    </xf>
    <xf numFmtId="11" fontId="4" fillId="4" borderId="35" xfId="12" applyNumberFormat="1" applyFill="1" applyBorder="1"/>
    <xf numFmtId="164" fontId="4" fillId="4" borderId="24" xfId="13" applyFont="1" applyFill="1" applyBorder="1"/>
    <xf numFmtId="0" fontId="4" fillId="4" borderId="23" xfId="12" applyFill="1" applyBorder="1" applyAlignment="1">
      <alignment horizontal="center"/>
    </xf>
    <xf numFmtId="0" fontId="4" fillId="4" borderId="26" xfId="12" applyFill="1" applyBorder="1" applyAlignment="1">
      <alignment horizontal="center"/>
    </xf>
    <xf numFmtId="11" fontId="4" fillId="4" borderId="36" xfId="12" applyNumberFormat="1" applyFill="1" applyBorder="1"/>
    <xf numFmtId="164" fontId="4" fillId="4" borderId="27" xfId="13" applyFont="1" applyFill="1" applyBorder="1"/>
    <xf numFmtId="164" fontId="4" fillId="4" borderId="37" xfId="13" applyFont="1" applyFill="1" applyBorder="1"/>
    <xf numFmtId="44" fontId="4" fillId="4" borderId="27" xfId="13" applyNumberFormat="1" applyFont="1" applyFill="1" applyBorder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11" fontId="3" fillId="4" borderId="35" xfId="12" applyNumberFormat="1" applyFont="1" applyFill="1" applyBorder="1"/>
    <xf numFmtId="44" fontId="10" fillId="4" borderId="12" xfId="2" applyFont="1" applyFill="1" applyBorder="1" applyAlignment="1">
      <alignment horizontal="center"/>
    </xf>
    <xf numFmtId="0" fontId="10" fillId="4" borderId="39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40" xfId="0" applyFont="1" applyFill="1" applyBorder="1" applyAlignment="1">
      <alignment horizontal="left" vertical="center"/>
    </xf>
    <xf numFmtId="0" fontId="12" fillId="4" borderId="29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10" fillId="4" borderId="8" xfId="0" applyFont="1" applyFill="1" applyBorder="1"/>
    <xf numFmtId="11" fontId="2" fillId="4" borderId="35" xfId="12" applyNumberFormat="1" applyFont="1" applyFill="1" applyBorder="1"/>
    <xf numFmtId="11" fontId="1" fillId="4" borderId="35" xfId="12" applyNumberFormat="1" applyFont="1" applyFill="1" applyBorder="1"/>
    <xf numFmtId="0" fontId="12" fillId="4" borderId="0" xfId="3" applyFont="1" applyFill="1"/>
    <xf numFmtId="0" fontId="12" fillId="4" borderId="0" xfId="6" applyFont="1" applyFill="1" applyAlignment="1">
      <alignment horizontal="left" vertical="center" wrapText="1"/>
    </xf>
    <xf numFmtId="0" fontId="10" fillId="4" borderId="0" xfId="6" applyFont="1" applyFill="1" applyAlignment="1">
      <alignment horizontal="left" vertical="center" wrapText="1"/>
    </xf>
    <xf numFmtId="0" fontId="12" fillId="5" borderId="1" xfId="0" applyFont="1" applyFill="1" applyBorder="1" applyAlignment="1">
      <alignment horizontal="center"/>
    </xf>
    <xf numFmtId="164" fontId="4" fillId="7" borderId="27" xfId="13" applyFont="1" applyFill="1" applyBorder="1"/>
    <xf numFmtId="164" fontId="4" fillId="7" borderId="24" xfId="13" applyFont="1" applyFill="1" applyBorder="1"/>
    <xf numFmtId="44" fontId="4" fillId="7" borderId="27" xfId="13" applyNumberFormat="1" applyFont="1" applyFill="1" applyBorder="1"/>
    <xf numFmtId="0" fontId="12" fillId="7" borderId="29" xfId="0" applyFont="1" applyFill="1" applyBorder="1" applyAlignment="1">
      <alignment horizontal="center" vertical="center"/>
    </xf>
    <xf numFmtId="0" fontId="12" fillId="7" borderId="28" xfId="0" applyFont="1" applyFill="1" applyBorder="1" applyAlignment="1">
      <alignment horizontal="center" vertical="center"/>
    </xf>
    <xf numFmtId="0" fontId="4" fillId="7" borderId="27" xfId="12" applyFill="1" applyBorder="1"/>
    <xf numFmtId="166" fontId="10" fillId="7" borderId="0" xfId="4" applyNumberFormat="1" applyFont="1" applyFill="1" applyBorder="1"/>
    <xf numFmtId="166" fontId="10" fillId="7" borderId="0" xfId="1" applyNumberFormat="1" applyFont="1" applyFill="1" applyBorder="1"/>
    <xf numFmtId="165" fontId="10" fillId="7" borderId="0" xfId="4" applyNumberFormat="1" applyFont="1" applyFill="1" applyBorder="1"/>
    <xf numFmtId="166" fontId="10" fillId="7" borderId="0" xfId="7" applyNumberFormat="1" applyFont="1" applyFill="1" applyBorder="1" applyAlignment="1">
      <alignment horizontal="right" vertical="center" wrapText="1"/>
    </xf>
    <xf numFmtId="166" fontId="10" fillId="7" borderId="1" xfId="4" applyNumberFormat="1" applyFont="1" applyFill="1" applyBorder="1"/>
    <xf numFmtId="44" fontId="12" fillId="4" borderId="17" xfId="0" applyNumberFormat="1" applyFont="1" applyFill="1" applyBorder="1" applyAlignment="1">
      <alignment horizontal="center"/>
    </xf>
    <xf numFmtId="44" fontId="12" fillId="4" borderId="18" xfId="0" applyNumberFormat="1" applyFont="1" applyFill="1" applyBorder="1" applyAlignment="1">
      <alignment horizontal="center"/>
    </xf>
    <xf numFmtId="0" fontId="12" fillId="4" borderId="0" xfId="0" applyFont="1" applyFill="1" applyAlignment="1">
      <alignment horizontal="left" vertical="center" indent="1"/>
    </xf>
    <xf numFmtId="0" fontId="9" fillId="0" borderId="0" xfId="0" applyFont="1" applyAlignment="1">
      <alignment horizontal="center"/>
    </xf>
    <xf numFmtId="0" fontId="13" fillId="0" borderId="0" xfId="3"/>
    <xf numFmtId="0" fontId="27" fillId="0" borderId="42" xfId="3" applyFont="1" applyBorder="1"/>
    <xf numFmtId="0" fontId="28" fillId="0" borderId="43" xfId="3" applyFont="1" applyBorder="1" applyAlignment="1">
      <alignment horizontal="center"/>
    </xf>
    <xf numFmtId="0" fontId="29" fillId="0" borderId="46" xfId="3" applyFont="1" applyBorder="1"/>
    <xf numFmtId="0" fontId="13" fillId="0" borderId="47" xfId="3" applyBorder="1"/>
    <xf numFmtId="0" fontId="27" fillId="0" borderId="46" xfId="3" applyFont="1" applyBorder="1"/>
    <xf numFmtId="0" fontId="30" fillId="0" borderId="47" xfId="3" applyFont="1" applyBorder="1" applyAlignment="1">
      <alignment horizontal="center"/>
    </xf>
    <xf numFmtId="0" fontId="30" fillId="0" borderId="46" xfId="3" applyFont="1" applyBorder="1"/>
    <xf numFmtId="0" fontId="28" fillId="0" borderId="47" xfId="3" applyFont="1" applyBorder="1" applyAlignment="1">
      <alignment horizontal="center"/>
    </xf>
    <xf numFmtId="0" fontId="30" fillId="0" borderId="46" xfId="3" applyFont="1" applyBorder="1" applyAlignment="1">
      <alignment wrapText="1"/>
    </xf>
    <xf numFmtId="0" fontId="28" fillId="0" borderId="47" xfId="3" applyFont="1" applyBorder="1"/>
    <xf numFmtId="0" fontId="31" fillId="0" borderId="46" xfId="3" applyFont="1" applyBorder="1"/>
    <xf numFmtId="0" fontId="30" fillId="0" borderId="48" xfId="3" applyFont="1" applyBorder="1" applyAlignment="1">
      <alignment horizontal="center"/>
    </xf>
    <xf numFmtId="0" fontId="28" fillId="0" borderId="43" xfId="3" applyFont="1" applyBorder="1"/>
    <xf numFmtId="0" fontId="28" fillId="0" borderId="48" xfId="3" applyFont="1" applyBorder="1" applyAlignment="1">
      <alignment horizontal="center"/>
    </xf>
    <xf numFmtId="0" fontId="32" fillId="0" borderId="46" xfId="3" applyFont="1" applyBorder="1"/>
    <xf numFmtId="0" fontId="33" fillId="0" borderId="46" xfId="3" applyFont="1" applyBorder="1"/>
    <xf numFmtId="0" fontId="35" fillId="0" borderId="46" xfId="3" applyFont="1" applyBorder="1"/>
    <xf numFmtId="0" fontId="36" fillId="0" borderId="46" xfId="3" applyFont="1" applyBorder="1"/>
    <xf numFmtId="0" fontId="34" fillId="0" borderId="46" xfId="3" applyFont="1" applyBorder="1"/>
    <xf numFmtId="0" fontId="28" fillId="0" borderId="48" xfId="3" applyFont="1" applyBorder="1"/>
    <xf numFmtId="0" fontId="29" fillId="0" borderId="49" xfId="3" applyFont="1" applyBorder="1"/>
    <xf numFmtId="0" fontId="37" fillId="0" borderId="49" xfId="3" applyFont="1" applyBorder="1"/>
    <xf numFmtId="0" fontId="30" fillId="0" borderId="49" xfId="3" applyFont="1" applyBorder="1"/>
    <xf numFmtId="0" fontId="30" fillId="0" borderId="50" xfId="3" applyFont="1" applyBorder="1"/>
    <xf numFmtId="0" fontId="30" fillId="0" borderId="51" xfId="3" applyFont="1" applyBorder="1"/>
    <xf numFmtId="0" fontId="31" fillId="9" borderId="50" xfId="3" applyFont="1" applyFill="1" applyBorder="1"/>
    <xf numFmtId="0" fontId="38" fillId="9" borderId="50" xfId="3" applyFont="1" applyFill="1" applyBorder="1"/>
    <xf numFmtId="0" fontId="34" fillId="9" borderId="50" xfId="3" applyFont="1" applyFill="1" applyBorder="1"/>
    <xf numFmtId="0" fontId="35" fillId="9" borderId="50" xfId="3" applyFont="1" applyFill="1" applyBorder="1"/>
    <xf numFmtId="0" fontId="29" fillId="0" borderId="50" xfId="3" applyFont="1" applyBorder="1"/>
    <xf numFmtId="0" fontId="39" fillId="0" borderId="50" xfId="3" applyFont="1" applyBorder="1"/>
    <xf numFmtId="0" fontId="34" fillId="0" borderId="50" xfId="3" applyFont="1" applyBorder="1" applyProtection="1">
      <protection locked="0"/>
    </xf>
    <xf numFmtId="0" fontId="34" fillId="0" borderId="50" xfId="3" applyFont="1" applyBorder="1"/>
    <xf numFmtId="0" fontId="34" fillId="0" borderId="51" xfId="3" applyFont="1" applyBorder="1"/>
    <xf numFmtId="0" fontId="30" fillId="9" borderId="50" xfId="3" applyFont="1" applyFill="1" applyBorder="1"/>
    <xf numFmtId="0" fontId="40" fillId="0" borderId="50" xfId="3" applyFont="1" applyBorder="1"/>
    <xf numFmtId="0" fontId="40" fillId="0" borderId="50" xfId="3" applyFont="1" applyBorder="1" applyProtection="1">
      <protection locked="0"/>
    </xf>
    <xf numFmtId="0" fontId="40" fillId="0" borderId="51" xfId="3" applyFont="1" applyBorder="1" applyProtection="1">
      <protection locked="0"/>
    </xf>
    <xf numFmtId="0" fontId="41" fillId="0" borderId="46" xfId="3" applyFont="1" applyBorder="1"/>
    <xf numFmtId="0" fontId="27" fillId="0" borderId="52" xfId="3" applyFont="1" applyBorder="1"/>
    <xf numFmtId="44" fontId="42" fillId="7" borderId="17" xfId="13" applyNumberFormat="1" applyFont="1" applyFill="1" applyBorder="1"/>
    <xf numFmtId="44" fontId="42" fillId="4" borderId="17" xfId="13" applyNumberFormat="1" applyFont="1" applyFill="1" applyBorder="1"/>
    <xf numFmtId="44" fontId="42" fillId="4" borderId="18" xfId="13" applyNumberFormat="1" applyFont="1" applyFill="1" applyBorder="1"/>
    <xf numFmtId="11" fontId="42" fillId="4" borderId="35" xfId="12" applyNumberFormat="1" applyFont="1" applyFill="1" applyBorder="1"/>
    <xf numFmtId="44" fontId="42" fillId="4" borderId="37" xfId="13" applyNumberFormat="1" applyFont="1" applyFill="1" applyBorder="1"/>
    <xf numFmtId="44" fontId="42" fillId="4" borderId="21" xfId="13" applyNumberFormat="1" applyFont="1" applyFill="1" applyBorder="1"/>
    <xf numFmtId="164" fontId="18" fillId="0" borderId="0" xfId="12" applyNumberFormat="1" applyFont="1"/>
    <xf numFmtId="0" fontId="45" fillId="7" borderId="27" xfId="12" applyFont="1" applyFill="1" applyBorder="1" applyAlignment="1">
      <alignment horizontal="center"/>
    </xf>
    <xf numFmtId="168" fontId="45" fillId="7" borderId="27" xfId="12" applyNumberFormat="1" applyFont="1" applyFill="1" applyBorder="1"/>
    <xf numFmtId="0" fontId="45" fillId="7" borderId="24" xfId="12" applyFont="1" applyFill="1" applyBorder="1" applyAlignment="1">
      <alignment horizontal="center"/>
    </xf>
    <xf numFmtId="164" fontId="45" fillId="7" borderId="24" xfId="13" applyFont="1" applyFill="1" applyBorder="1"/>
    <xf numFmtId="164" fontId="46" fillId="7" borderId="27" xfId="13" applyFont="1" applyFill="1" applyBorder="1"/>
    <xf numFmtId="0" fontId="47" fillId="7" borderId="27" xfId="12" applyFont="1" applyFill="1" applyBorder="1" applyAlignment="1">
      <alignment horizontal="center"/>
    </xf>
    <xf numFmtId="168" fontId="47" fillId="7" borderId="27" xfId="12" applyNumberFormat="1" applyFont="1" applyFill="1" applyBorder="1"/>
    <xf numFmtId="164" fontId="47" fillId="7" borderId="27" xfId="13" applyFont="1" applyFill="1" applyBorder="1"/>
    <xf numFmtId="0" fontId="47" fillId="7" borderId="24" xfId="12" applyFont="1" applyFill="1" applyBorder="1" applyAlignment="1">
      <alignment horizontal="center"/>
    </xf>
    <xf numFmtId="168" fontId="47" fillId="7" borderId="24" xfId="12" applyNumberFormat="1" applyFont="1" applyFill="1" applyBorder="1"/>
    <xf numFmtId="164" fontId="47" fillId="7" borderId="24" xfId="13" applyFont="1" applyFill="1" applyBorder="1"/>
    <xf numFmtId="44" fontId="47" fillId="7" borderId="27" xfId="13" applyNumberFormat="1" applyFont="1" applyFill="1" applyBorder="1"/>
    <xf numFmtId="44" fontId="47" fillId="7" borderId="39" xfId="12" applyNumberFormat="1" applyFont="1" applyFill="1" applyBorder="1"/>
    <xf numFmtId="164" fontId="48" fillId="7" borderId="27" xfId="13" applyFont="1" applyFill="1" applyBorder="1"/>
    <xf numFmtId="0" fontId="45" fillId="4" borderId="23" xfId="12" applyFont="1" applyFill="1" applyBorder="1" applyAlignment="1">
      <alignment horizontal="center"/>
    </xf>
    <xf numFmtId="11" fontId="45" fillId="4" borderId="35" xfId="12" applyNumberFormat="1" applyFont="1" applyFill="1" applyBorder="1"/>
    <xf numFmtId="164" fontId="45" fillId="4" borderId="24" xfId="13" applyFont="1" applyFill="1" applyBorder="1"/>
    <xf numFmtId="0" fontId="43" fillId="11" borderId="0" xfId="12" applyFont="1" applyFill="1"/>
    <xf numFmtId="0" fontId="44" fillId="11" borderId="0" xfId="12" applyFont="1" applyFill="1"/>
    <xf numFmtId="0" fontId="18" fillId="11" borderId="0" xfId="12" applyFont="1" applyFill="1"/>
    <xf numFmtId="164" fontId="46" fillId="7" borderId="24" xfId="13" applyFont="1" applyFill="1" applyBorder="1"/>
    <xf numFmtId="164" fontId="45" fillId="4" borderId="34" xfId="13" applyFont="1" applyFill="1" applyBorder="1"/>
    <xf numFmtId="164" fontId="45" fillId="4" borderId="27" xfId="13" applyFont="1" applyFill="1" applyBorder="1"/>
    <xf numFmtId="164" fontId="45" fillId="4" borderId="39" xfId="13" applyFont="1" applyFill="1" applyBorder="1"/>
    <xf numFmtId="0" fontId="45" fillId="4" borderId="12" xfId="0" applyFont="1" applyFill="1" applyBorder="1"/>
    <xf numFmtId="0" fontId="45" fillId="4" borderId="13" xfId="0" applyFont="1" applyFill="1" applyBorder="1"/>
    <xf numFmtId="0" fontId="45" fillId="4" borderId="11" xfId="0" applyFont="1" applyFill="1" applyBorder="1"/>
    <xf numFmtId="164" fontId="45" fillId="4" borderId="12" xfId="0" applyNumberFormat="1" applyFont="1" applyFill="1" applyBorder="1" applyAlignment="1">
      <alignment horizontal="center"/>
    </xf>
    <xf numFmtId="0" fontId="46" fillId="4" borderId="12" xfId="0" applyFont="1" applyFill="1" applyBorder="1" applyAlignment="1">
      <alignment horizontal="center"/>
    </xf>
    <xf numFmtId="164" fontId="46" fillId="4" borderId="14" xfId="1" applyFont="1" applyFill="1" applyBorder="1"/>
    <xf numFmtId="49" fontId="46" fillId="4" borderId="11" xfId="0" quotePrefix="1" applyNumberFormat="1" applyFont="1" applyFill="1" applyBorder="1" applyAlignment="1">
      <alignment horizontal="center"/>
    </xf>
    <xf numFmtId="167" fontId="46" fillId="4" borderId="11" xfId="0" applyNumberFormat="1" applyFont="1" applyFill="1" applyBorder="1" applyAlignment="1">
      <alignment horizontal="center"/>
    </xf>
    <xf numFmtId="0" fontId="49" fillId="4" borderId="7" xfId="0" applyFont="1" applyFill="1" applyBorder="1" applyAlignment="1">
      <alignment horizontal="center"/>
    </xf>
    <xf numFmtId="166" fontId="12" fillId="4" borderId="0" xfId="4" applyNumberFormat="1" applyFont="1" applyFill="1" applyBorder="1"/>
    <xf numFmtId="166" fontId="12" fillId="4" borderId="0" xfId="1" applyNumberFormat="1" applyFont="1" applyFill="1" applyBorder="1"/>
    <xf numFmtId="165" fontId="12" fillId="4" borderId="3" xfId="4" applyNumberFormat="1" applyFont="1" applyFill="1" applyBorder="1"/>
    <xf numFmtId="166" fontId="45" fillId="4" borderId="19" xfId="5" applyNumberFormat="1" applyFont="1" applyFill="1" applyBorder="1"/>
    <xf numFmtId="165" fontId="45" fillId="4" borderId="3" xfId="4" applyNumberFormat="1" applyFont="1" applyFill="1" applyBorder="1"/>
    <xf numFmtId="0" fontId="12" fillId="4" borderId="0" xfId="6" applyFont="1" applyFill="1"/>
    <xf numFmtId="166" fontId="12" fillId="4" borderId="0" xfId="5" applyNumberFormat="1" applyFont="1" applyFill="1" applyBorder="1"/>
    <xf numFmtId="165" fontId="12" fillId="4" borderId="0" xfId="4" applyNumberFormat="1" applyFont="1" applyFill="1" applyBorder="1"/>
    <xf numFmtId="0" fontId="50" fillId="4" borderId="0" xfId="6" applyFont="1" applyFill="1"/>
    <xf numFmtId="166" fontId="50" fillId="4" borderId="0" xfId="5" applyNumberFormat="1" applyFont="1" applyFill="1" applyBorder="1"/>
    <xf numFmtId="165" fontId="50" fillId="4" borderId="0" xfId="4" applyNumberFormat="1" applyFont="1" applyFill="1" applyBorder="1"/>
    <xf numFmtId="166" fontId="50" fillId="4" borderId="1" xfId="4" applyNumberFormat="1" applyFont="1" applyFill="1" applyBorder="1"/>
    <xf numFmtId="0" fontId="50" fillId="4" borderId="0" xfId="6" applyFont="1" applyFill="1" applyAlignment="1">
      <alignment vertical="center" wrapText="1"/>
    </xf>
    <xf numFmtId="166" fontId="51" fillId="4" borderId="0" xfId="7" applyNumberFormat="1" applyFont="1" applyFill="1" applyBorder="1" applyAlignment="1">
      <alignment horizontal="right" vertical="center" wrapText="1"/>
    </xf>
    <xf numFmtId="0" fontId="51" fillId="4" borderId="0" xfId="6" applyFont="1" applyFill="1"/>
    <xf numFmtId="165" fontId="50" fillId="4" borderId="0" xfId="6" applyNumberFormat="1" applyFont="1" applyFill="1" applyAlignment="1">
      <alignment vertical="center" wrapText="1"/>
    </xf>
    <xf numFmtId="0" fontId="51" fillId="4" borderId="0" xfId="6" applyFont="1" applyFill="1" applyAlignment="1">
      <alignment horizontal="right" vertical="center" wrapText="1"/>
    </xf>
    <xf numFmtId="165" fontId="51" fillId="4" borderId="0" xfId="4" applyNumberFormat="1" applyFont="1" applyFill="1" applyBorder="1"/>
    <xf numFmtId="165" fontId="50" fillId="4" borderId="2" xfId="4" applyNumberFormat="1" applyFont="1" applyFill="1" applyBorder="1"/>
    <xf numFmtId="0" fontId="10" fillId="10" borderId="0" xfId="0" applyFont="1" applyFill="1"/>
    <xf numFmtId="0" fontId="10" fillId="7" borderId="12" xfId="0" applyFont="1" applyFill="1" applyBorder="1" applyAlignment="1">
      <alignment horizontal="center"/>
    </xf>
    <xf numFmtId="164" fontId="10" fillId="7" borderId="14" xfId="1" applyFont="1" applyFill="1" applyBorder="1"/>
    <xf numFmtId="0" fontId="4" fillId="7" borderId="23" xfId="12" applyFill="1" applyBorder="1" applyAlignment="1">
      <alignment horizontal="center"/>
    </xf>
    <xf numFmtId="11" fontId="2" fillId="7" borderId="35" xfId="12" applyNumberFormat="1" applyFont="1" applyFill="1" applyBorder="1"/>
    <xf numFmtId="0" fontId="10" fillId="4" borderId="7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45" fillId="4" borderId="11" xfId="0" applyFont="1" applyFill="1" applyBorder="1" applyAlignment="1">
      <alignment horizontal="center"/>
    </xf>
    <xf numFmtId="0" fontId="53" fillId="8" borderId="47" xfId="3" applyFont="1" applyFill="1" applyBorder="1" applyAlignment="1">
      <alignment horizontal="center"/>
    </xf>
    <xf numFmtId="0" fontId="53" fillId="8" borderId="46" xfId="3" applyFont="1" applyFill="1" applyBorder="1"/>
    <xf numFmtId="0" fontId="23" fillId="3" borderId="42" xfId="3" applyFont="1" applyFill="1" applyBorder="1" applyAlignment="1">
      <alignment horizontal="center" vertical="center" wrapText="1"/>
    </xf>
    <xf numFmtId="0" fontId="24" fillId="0" borderId="43" xfId="3" applyFont="1" applyBorder="1" applyAlignment="1">
      <alignment horizontal="center" vertical="center" wrapText="1"/>
    </xf>
    <xf numFmtId="0" fontId="25" fillId="5" borderId="44" xfId="3" applyFont="1" applyFill="1" applyBorder="1" applyAlignment="1">
      <alignment horizontal="center" vertical="center" wrapText="1"/>
    </xf>
    <xf numFmtId="0" fontId="26" fillId="0" borderId="45" xfId="3" applyFont="1" applyBorder="1" applyAlignment="1">
      <alignment wrapText="1"/>
    </xf>
    <xf numFmtId="0" fontId="14" fillId="6" borderId="0" xfId="0" applyFont="1" applyFill="1" applyAlignment="1">
      <alignment horizontal="center" vertical="center"/>
    </xf>
    <xf numFmtId="0" fontId="9" fillId="3" borderId="0" xfId="0" applyFont="1" applyFill="1" applyAlignment="1" applyProtection="1">
      <alignment horizontal="center"/>
      <protection locked="0"/>
    </xf>
    <xf numFmtId="0" fontId="12" fillId="4" borderId="4" xfId="0" applyFont="1" applyFill="1" applyBorder="1" applyAlignment="1">
      <alignment horizontal="center" vertical="center"/>
    </xf>
    <xf numFmtId="0" fontId="12" fillId="4" borderId="30" xfId="0" applyFont="1" applyFill="1" applyBorder="1" applyAlignment="1">
      <alignment horizontal="center" vertical="center"/>
    </xf>
    <xf numFmtId="0" fontId="12" fillId="4" borderId="41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12" fillId="7" borderId="41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44" fontId="47" fillId="7" borderId="18" xfId="12" applyNumberFormat="1" applyFont="1" applyFill="1" applyBorder="1"/>
    <xf numFmtId="44" fontId="47" fillId="7" borderId="38" xfId="12" applyNumberFormat="1" applyFont="1" applyFill="1" applyBorder="1"/>
    <xf numFmtId="0" fontId="12" fillId="4" borderId="5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41" xfId="0" applyFont="1" applyFill="1" applyBorder="1" applyAlignment="1">
      <alignment horizontal="center" vertical="center" wrapText="1"/>
    </xf>
    <xf numFmtId="0" fontId="12" fillId="7" borderId="31" xfId="0" applyFont="1" applyFill="1" applyBorder="1" applyAlignment="1">
      <alignment horizontal="center" vertical="center"/>
    </xf>
    <xf numFmtId="0" fontId="12" fillId="7" borderId="33" xfId="0" applyFont="1" applyFill="1" applyBorder="1" applyAlignment="1">
      <alignment horizontal="center" vertical="center"/>
    </xf>
    <xf numFmtId="0" fontId="12" fillId="7" borderId="32" xfId="0" applyFont="1" applyFill="1" applyBorder="1" applyAlignment="1">
      <alignment horizontal="center" vertical="center"/>
    </xf>
    <xf numFmtId="0" fontId="52" fillId="4" borderId="0" xfId="6" applyFont="1" applyFill="1" applyAlignment="1">
      <alignment horizontal="left" vertical="center" wrapText="1"/>
    </xf>
    <xf numFmtId="0" fontId="50" fillId="4" borderId="0" xfId="6" applyFont="1" applyFill="1" applyAlignment="1">
      <alignment vertical="center" wrapText="1"/>
    </xf>
    <xf numFmtId="0" fontId="11" fillId="4" borderId="0" xfId="6" applyFont="1" applyFill="1" applyAlignment="1">
      <alignment vertical="center" wrapText="1"/>
    </xf>
    <xf numFmtId="0" fontId="10" fillId="4" borderId="0" xfId="6" applyFont="1" applyFill="1" applyAlignment="1">
      <alignment horizontal="left" vertical="center" wrapText="1"/>
    </xf>
    <xf numFmtId="0" fontId="12" fillId="4" borderId="0" xfId="6" applyFont="1" applyFill="1" applyAlignment="1">
      <alignment horizontal="center" vertical="center" wrapText="1"/>
    </xf>
    <xf numFmtId="0" fontId="50" fillId="4" borderId="0" xfId="6" applyFont="1" applyFill="1" applyAlignment="1">
      <alignment horizontal="left" vertical="center" wrapText="1"/>
    </xf>
    <xf numFmtId="0" fontId="52" fillId="4" borderId="0" xfId="6" applyFont="1" applyFill="1" applyAlignment="1">
      <alignment vertical="center" wrapText="1"/>
    </xf>
    <xf numFmtId="0" fontId="10" fillId="4" borderId="0" xfId="6" applyFont="1" applyFill="1" applyAlignment="1">
      <alignment vertical="center" wrapText="1"/>
    </xf>
    <xf numFmtId="0" fontId="10" fillId="7" borderId="0" xfId="6" applyFont="1" applyFill="1" applyAlignment="1">
      <alignment horizontal="left" vertical="center" wrapText="1"/>
    </xf>
    <xf numFmtId="0" fontId="10" fillId="4" borderId="0" xfId="3" applyFont="1" applyFill="1" applyAlignment="1">
      <alignment horizontal="left"/>
    </xf>
    <xf numFmtId="0" fontId="45" fillId="4" borderId="0" xfId="3" applyFont="1" applyFill="1" applyAlignment="1">
      <alignment horizontal="left"/>
    </xf>
    <xf numFmtId="0" fontId="9" fillId="3" borderId="0" xfId="6" applyFont="1" applyFill="1" applyAlignment="1">
      <alignment horizontal="center" vertical="center" wrapText="1"/>
    </xf>
    <xf numFmtId="0" fontId="9" fillId="3" borderId="0" xfId="3" applyFont="1" applyFill="1" applyAlignment="1">
      <alignment horizontal="center"/>
    </xf>
    <xf numFmtId="0" fontId="10" fillId="4" borderId="0" xfId="3" applyFont="1" applyFill="1"/>
    <xf numFmtId="0" fontId="10" fillId="7" borderId="0" xfId="3" applyFont="1" applyFill="1"/>
    <xf numFmtId="0" fontId="12" fillId="4" borderId="0" xfId="3" applyFont="1" applyFill="1"/>
    <xf numFmtId="0" fontId="9" fillId="3" borderId="0" xfId="0" applyFont="1" applyFill="1" applyAlignment="1">
      <alignment horizontal="center"/>
    </xf>
    <xf numFmtId="0" fontId="46" fillId="4" borderId="12" xfId="0" applyFont="1" applyFill="1" applyBorder="1"/>
    <xf numFmtId="0" fontId="46" fillId="4" borderId="13" xfId="0" applyFont="1" applyFill="1" applyBorder="1"/>
    <xf numFmtId="0" fontId="46" fillId="4" borderId="11" xfId="0" applyFont="1" applyFill="1" applyBorder="1"/>
    <xf numFmtId="0" fontId="10" fillId="4" borderId="24" xfId="0" applyFont="1" applyFill="1" applyBorder="1" applyAlignment="1">
      <alignment wrapText="1"/>
    </xf>
    <xf numFmtId="0" fontId="10" fillId="4" borderId="35" xfId="0" applyFont="1" applyFill="1" applyBorder="1" applyAlignment="1">
      <alignment wrapText="1"/>
    </xf>
    <xf numFmtId="0" fontId="10" fillId="4" borderId="23" xfId="0" applyFont="1" applyFill="1" applyBorder="1" applyAlignment="1">
      <alignment wrapText="1"/>
    </xf>
    <xf numFmtId="0" fontId="45" fillId="4" borderId="12" xfId="0" applyFont="1" applyFill="1" applyBorder="1"/>
    <xf numFmtId="0" fontId="45" fillId="4" borderId="13" xfId="0" applyFont="1" applyFill="1" applyBorder="1"/>
    <xf numFmtId="0" fontId="45" fillId="4" borderId="11" xfId="0" applyFont="1" applyFill="1" applyBorder="1"/>
    <xf numFmtId="0" fontId="10" fillId="4" borderId="12" xfId="0" applyFont="1" applyFill="1" applyBorder="1"/>
    <xf numFmtId="0" fontId="10" fillId="4" borderId="13" xfId="0" applyFont="1" applyFill="1" applyBorder="1"/>
    <xf numFmtId="0" fontId="10" fillId="4" borderId="11" xfId="0" applyFont="1" applyFill="1" applyBorder="1"/>
    <xf numFmtId="0" fontId="10" fillId="7" borderId="12" xfId="0" applyFont="1" applyFill="1" applyBorder="1"/>
    <xf numFmtId="0" fontId="10" fillId="7" borderId="13" xfId="0" applyFont="1" applyFill="1" applyBorder="1"/>
    <xf numFmtId="0" fontId="10" fillId="7" borderId="11" xfId="0" applyFont="1" applyFill="1" applyBorder="1"/>
    <xf numFmtId="0" fontId="10" fillId="4" borderId="24" xfId="0" applyFont="1" applyFill="1" applyBorder="1" applyAlignment="1">
      <alignment horizontal="left" vertical="center" wrapText="1"/>
    </xf>
    <xf numFmtId="0" fontId="10" fillId="4" borderId="35" xfId="0" applyFont="1" applyFill="1" applyBorder="1" applyAlignment="1">
      <alignment horizontal="left" vertical="center" wrapText="1"/>
    </xf>
    <xf numFmtId="0" fontId="10" fillId="4" borderId="23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wrapText="1"/>
    </xf>
    <xf numFmtId="0" fontId="10" fillId="4" borderId="13" xfId="0" applyFont="1" applyFill="1" applyBorder="1" applyAlignment="1">
      <alignment wrapText="1"/>
    </xf>
    <xf numFmtId="0" fontId="10" fillId="4" borderId="11" xfId="0" applyFont="1" applyFill="1" applyBorder="1" applyAlignment="1">
      <alignment wrapText="1"/>
    </xf>
    <xf numFmtId="0" fontId="12" fillId="4" borderId="12" xfId="0" applyFont="1" applyFill="1" applyBorder="1"/>
    <xf numFmtId="0" fontId="12" fillId="4" borderId="13" xfId="0" applyFont="1" applyFill="1" applyBorder="1"/>
    <xf numFmtId="0" fontId="12" fillId="4" borderId="11" xfId="0" applyFont="1" applyFill="1" applyBorder="1"/>
    <xf numFmtId="0" fontId="12" fillId="5" borderId="5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0" fillId="4" borderId="9" xfId="0" applyFont="1" applyFill="1" applyBorder="1"/>
    <xf numFmtId="0" fontId="10" fillId="4" borderId="8" xfId="0" applyFont="1" applyFill="1" applyBorder="1"/>
    <xf numFmtId="0" fontId="10" fillId="4" borderId="7" xfId="0" applyFont="1" applyFill="1" applyBorder="1"/>
    <xf numFmtId="0" fontId="21" fillId="3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0" fillId="4" borderId="24" xfId="0" applyFont="1" applyFill="1" applyBorder="1"/>
    <xf numFmtId="0" fontId="10" fillId="4" borderId="23" xfId="0" applyFont="1" applyFill="1" applyBorder="1"/>
    <xf numFmtId="0" fontId="10" fillId="4" borderId="21" xfId="0" applyFont="1" applyFill="1" applyBorder="1"/>
    <xf numFmtId="0" fontId="10" fillId="4" borderId="20" xfId="0" applyFont="1" applyFill="1" applyBorder="1"/>
    <xf numFmtId="0" fontId="12" fillId="5" borderId="1" xfId="0" applyFont="1" applyFill="1" applyBorder="1" applyAlignment="1">
      <alignment horizontal="center"/>
    </xf>
    <xf numFmtId="0" fontId="12" fillId="4" borderId="29" xfId="0" applyFont="1" applyFill="1" applyBorder="1" applyAlignment="1">
      <alignment horizontal="center"/>
    </xf>
    <xf numFmtId="0" fontId="12" fillId="4" borderId="30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21" fillId="3" borderId="0" xfId="0" applyFont="1" applyFill="1" applyAlignment="1">
      <alignment horizontal="center"/>
    </xf>
  </cellXfs>
  <cellStyles count="15">
    <cellStyle name="Milliers" xfId="1" builtinId="3"/>
    <cellStyle name="Milliers 2" xfId="5" xr:uid="{00000000-0005-0000-0000-000001000000}"/>
    <cellStyle name="Milliers 3" xfId="7" xr:uid="{00000000-0005-0000-0000-000002000000}"/>
    <cellStyle name="Milliers 3 2" xfId="8" xr:uid="{00000000-0005-0000-0000-000003000000}"/>
    <cellStyle name="Milliers 4" xfId="11" xr:uid="{00000000-0005-0000-0000-000004000000}"/>
    <cellStyle name="Milliers 5" xfId="13" xr:uid="{00000000-0005-0000-0000-000005000000}"/>
    <cellStyle name="Monétaire" xfId="2" builtinId="4"/>
    <cellStyle name="Monétaire 2" xfId="4" xr:uid="{00000000-0005-0000-0000-000007000000}"/>
    <cellStyle name="Monétaire 3" xfId="14" xr:uid="{00000000-0005-0000-0000-000008000000}"/>
    <cellStyle name="Normal" xfId="0" builtinId="0"/>
    <cellStyle name="Normal 2" xfId="3" xr:uid="{00000000-0005-0000-0000-00000A000000}"/>
    <cellStyle name="Normal 3" xfId="6" xr:uid="{00000000-0005-0000-0000-00000B000000}"/>
    <cellStyle name="Normal 4" xfId="9" xr:uid="{00000000-0005-0000-0000-00000C000000}"/>
    <cellStyle name="Normal 4 2" xfId="10" xr:uid="{00000000-0005-0000-0000-00000D000000}"/>
    <cellStyle name="Normal 5" xfId="12" xr:uid="{00000000-0005-0000-0000-00000E000000}"/>
  </cellStyles>
  <dxfs count="0"/>
  <tableStyles count="0" defaultTableStyle="TableStyleMedium2" defaultPivotStyle="PivotStyleLight16"/>
  <colors>
    <mruColors>
      <color rgb="FFFCFEE8"/>
      <color rgb="FF659B43"/>
      <color rgb="FF85C24E"/>
      <color rgb="FF74B13D"/>
      <color rgb="FF6EA83A"/>
      <color rgb="FF6AA238"/>
      <color rgb="FF5786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5FB49-A4A6-2F4D-A27D-55111A5D87BB}">
  <sheetPr>
    <tabColor theme="1"/>
  </sheetPr>
  <dimension ref="B1:C191"/>
  <sheetViews>
    <sheetView topLeftCell="A49" zoomScaleNormal="100" workbookViewId="0">
      <selection activeCell="G70" sqref="G70"/>
    </sheetView>
  </sheetViews>
  <sheetFormatPr baseColWidth="10" defaultRowHeight="13" x14ac:dyDescent="0.15"/>
  <cols>
    <col min="1" max="1" width="10.83203125" style="96"/>
    <col min="2" max="2" width="133.83203125" style="96" customWidth="1"/>
    <col min="3" max="3" width="22.6640625" style="96" customWidth="1"/>
    <col min="4" max="16384" width="10.83203125" style="96"/>
  </cols>
  <sheetData>
    <row r="1" spans="2:3" ht="14" thickBot="1" x14ac:dyDescent="0.2"/>
    <row r="2" spans="2:3" ht="30" customHeight="1" thickTop="1" thickBot="1" x14ac:dyDescent="0.2">
      <c r="B2" s="206" t="s">
        <v>202</v>
      </c>
      <c r="C2" s="207"/>
    </row>
    <row r="3" spans="2:3" ht="30" customHeight="1" thickTop="1" thickBot="1" x14ac:dyDescent="0.3">
      <c r="B3" s="208" t="s">
        <v>2</v>
      </c>
      <c r="C3" s="209"/>
    </row>
    <row r="4" spans="2:3" ht="21" thickTop="1" x14ac:dyDescent="0.2">
      <c r="B4" s="97"/>
      <c r="C4" s="98" t="s">
        <v>135</v>
      </c>
    </row>
    <row r="5" spans="2:3" ht="23" x14ac:dyDescent="0.25">
      <c r="B5" s="99" t="s">
        <v>203</v>
      </c>
      <c r="C5" s="100"/>
    </row>
    <row r="6" spans="2:3" ht="20" x14ac:dyDescent="0.2">
      <c r="B6" s="101"/>
      <c r="C6" s="102" t="s">
        <v>135</v>
      </c>
    </row>
    <row r="7" spans="2:3" ht="20" x14ac:dyDescent="0.2">
      <c r="B7" s="103" t="s">
        <v>16</v>
      </c>
      <c r="C7" s="104">
        <v>1010</v>
      </c>
    </row>
    <row r="8" spans="2:3" ht="20" x14ac:dyDescent="0.2">
      <c r="B8" s="103" t="s">
        <v>204</v>
      </c>
      <c r="C8" s="104">
        <v>1050</v>
      </c>
    </row>
    <row r="9" spans="2:3" ht="20" x14ac:dyDescent="0.2">
      <c r="B9" s="103" t="s">
        <v>28</v>
      </c>
      <c r="C9" s="104">
        <v>1100</v>
      </c>
    </row>
    <row r="10" spans="2:3" ht="20" x14ac:dyDescent="0.2">
      <c r="B10" s="103" t="s">
        <v>32</v>
      </c>
      <c r="C10" s="104">
        <v>1105</v>
      </c>
    </row>
    <row r="11" spans="2:3" ht="20" x14ac:dyDescent="0.2">
      <c r="B11" s="103" t="s">
        <v>33</v>
      </c>
      <c r="C11" s="104">
        <v>1110</v>
      </c>
    </row>
    <row r="12" spans="2:3" ht="20" x14ac:dyDescent="0.2">
      <c r="B12" s="103" t="s">
        <v>205</v>
      </c>
      <c r="C12" s="104">
        <v>1115</v>
      </c>
    </row>
    <row r="13" spans="2:3" ht="20" x14ac:dyDescent="0.2">
      <c r="B13" s="103" t="s">
        <v>206</v>
      </c>
      <c r="C13" s="104">
        <v>1125</v>
      </c>
    </row>
    <row r="14" spans="2:3" ht="42" x14ac:dyDescent="0.2">
      <c r="B14" s="105" t="s">
        <v>207</v>
      </c>
      <c r="C14" s="104">
        <v>1130</v>
      </c>
    </row>
    <row r="15" spans="2:3" ht="20" x14ac:dyDescent="0.2">
      <c r="B15" s="103" t="s">
        <v>208</v>
      </c>
      <c r="C15" s="104">
        <v>1145</v>
      </c>
    </row>
    <row r="16" spans="2:3" ht="20" x14ac:dyDescent="0.2">
      <c r="B16" s="103" t="s">
        <v>209</v>
      </c>
      <c r="C16" s="104">
        <v>1150</v>
      </c>
    </row>
    <row r="17" spans="2:3" ht="20" x14ac:dyDescent="0.2">
      <c r="B17" s="103" t="s">
        <v>61</v>
      </c>
      <c r="C17" s="104">
        <v>1155</v>
      </c>
    </row>
    <row r="18" spans="2:3" ht="20" x14ac:dyDescent="0.2">
      <c r="B18" s="103" t="s">
        <v>210</v>
      </c>
      <c r="C18" s="104">
        <v>1160</v>
      </c>
    </row>
    <row r="19" spans="2:3" ht="20" x14ac:dyDescent="0.2">
      <c r="B19" s="103" t="s">
        <v>211</v>
      </c>
      <c r="C19" s="104">
        <v>1180</v>
      </c>
    </row>
    <row r="20" spans="2:3" ht="20" x14ac:dyDescent="0.2">
      <c r="B20" s="103" t="s">
        <v>29</v>
      </c>
      <c r="C20" s="104">
        <v>1190</v>
      </c>
    </row>
    <row r="21" spans="2:3" ht="20" x14ac:dyDescent="0.2">
      <c r="B21" s="103" t="s">
        <v>212</v>
      </c>
      <c r="C21" s="104">
        <v>1200</v>
      </c>
    </row>
    <row r="22" spans="2:3" ht="20" x14ac:dyDescent="0.2">
      <c r="B22" s="103" t="s">
        <v>182</v>
      </c>
      <c r="C22" s="104">
        <v>1210</v>
      </c>
    </row>
    <row r="23" spans="2:3" ht="20" x14ac:dyDescent="0.2">
      <c r="B23" s="103" t="s">
        <v>213</v>
      </c>
      <c r="C23" s="104">
        <v>1220</v>
      </c>
    </row>
    <row r="24" spans="2:3" ht="20" x14ac:dyDescent="0.2">
      <c r="B24" s="103" t="s">
        <v>214</v>
      </c>
      <c r="C24" s="104">
        <v>1230</v>
      </c>
    </row>
    <row r="25" spans="2:3" ht="20" x14ac:dyDescent="0.2">
      <c r="B25" s="103" t="s">
        <v>215</v>
      </c>
      <c r="C25" s="104">
        <v>1240</v>
      </c>
    </row>
    <row r="26" spans="2:3" ht="20" x14ac:dyDescent="0.2">
      <c r="B26" s="103" t="s">
        <v>184</v>
      </c>
      <c r="C26" s="104">
        <v>1250</v>
      </c>
    </row>
    <row r="27" spans="2:3" ht="20" x14ac:dyDescent="0.2">
      <c r="B27" s="101"/>
      <c r="C27" s="106"/>
    </row>
    <row r="28" spans="2:3" ht="23" x14ac:dyDescent="0.25">
      <c r="B28" s="107" t="s">
        <v>216</v>
      </c>
      <c r="C28" s="106"/>
    </row>
    <row r="29" spans="2:3" ht="20" x14ac:dyDescent="0.2">
      <c r="B29" s="101"/>
      <c r="C29" s="106"/>
    </row>
    <row r="30" spans="2:3" ht="20" x14ac:dyDescent="0.2">
      <c r="B30" s="103" t="s">
        <v>43</v>
      </c>
      <c r="C30" s="104">
        <v>1300</v>
      </c>
    </row>
    <row r="31" spans="2:3" ht="20" x14ac:dyDescent="0.2">
      <c r="B31" s="103" t="s">
        <v>217</v>
      </c>
      <c r="C31" s="104">
        <v>1310</v>
      </c>
    </row>
    <row r="32" spans="2:3" ht="20" x14ac:dyDescent="0.2">
      <c r="B32" s="103" t="s">
        <v>45</v>
      </c>
      <c r="C32" s="104">
        <v>1400</v>
      </c>
    </row>
    <row r="33" spans="2:3" ht="20" x14ac:dyDescent="0.2">
      <c r="B33" s="103" t="s">
        <v>218</v>
      </c>
      <c r="C33" s="104">
        <v>1410</v>
      </c>
    </row>
    <row r="34" spans="2:3" ht="20" x14ac:dyDescent="0.2">
      <c r="B34" s="103" t="s">
        <v>219</v>
      </c>
      <c r="C34" s="104">
        <v>1500</v>
      </c>
    </row>
    <row r="35" spans="2:3" ht="20" x14ac:dyDescent="0.2">
      <c r="B35" s="103" t="s">
        <v>217</v>
      </c>
      <c r="C35" s="104">
        <v>1510</v>
      </c>
    </row>
    <row r="36" spans="2:3" ht="20" x14ac:dyDescent="0.2">
      <c r="B36" s="103" t="s">
        <v>154</v>
      </c>
      <c r="C36" s="104">
        <v>1600</v>
      </c>
    </row>
    <row r="37" spans="2:3" ht="20" x14ac:dyDescent="0.2">
      <c r="B37" s="103" t="s">
        <v>220</v>
      </c>
      <c r="C37" s="104">
        <v>1610</v>
      </c>
    </row>
    <row r="38" spans="2:3" ht="20" x14ac:dyDescent="0.2">
      <c r="B38" s="103" t="s">
        <v>31</v>
      </c>
      <c r="C38" s="104">
        <v>1800</v>
      </c>
    </row>
    <row r="39" spans="2:3" ht="20" x14ac:dyDescent="0.2">
      <c r="B39" s="103" t="s">
        <v>221</v>
      </c>
      <c r="C39" s="104">
        <v>1810</v>
      </c>
    </row>
    <row r="40" spans="2:3" ht="20" x14ac:dyDescent="0.2">
      <c r="B40" s="103" t="s">
        <v>222</v>
      </c>
      <c r="C40" s="104">
        <v>1850</v>
      </c>
    </row>
    <row r="41" spans="2:3" ht="20" x14ac:dyDescent="0.2">
      <c r="B41" s="103" t="s">
        <v>223</v>
      </c>
      <c r="C41" s="104">
        <v>1860</v>
      </c>
    </row>
    <row r="42" spans="2:3" ht="20" x14ac:dyDescent="0.2">
      <c r="B42" s="103" t="s">
        <v>224</v>
      </c>
      <c r="C42" s="104">
        <v>1900</v>
      </c>
    </row>
    <row r="43" spans="2:3" ht="20" x14ac:dyDescent="0.2">
      <c r="B43" s="103" t="s">
        <v>225</v>
      </c>
      <c r="C43" s="104">
        <v>1910</v>
      </c>
    </row>
    <row r="44" spans="2:3" ht="20" x14ac:dyDescent="0.2">
      <c r="B44" s="103" t="s">
        <v>226</v>
      </c>
      <c r="C44" s="104">
        <v>1920</v>
      </c>
    </row>
    <row r="45" spans="2:3" ht="20" x14ac:dyDescent="0.2">
      <c r="B45" s="103" t="s">
        <v>227</v>
      </c>
      <c r="C45" s="104">
        <v>1930</v>
      </c>
    </row>
    <row r="46" spans="2:3" ht="20" x14ac:dyDescent="0.2">
      <c r="B46" s="103" t="s">
        <v>228</v>
      </c>
      <c r="C46" s="104">
        <v>1960</v>
      </c>
    </row>
    <row r="47" spans="2:3" ht="21" thickBot="1" x14ac:dyDescent="0.25">
      <c r="B47" s="101"/>
      <c r="C47" s="108"/>
    </row>
    <row r="48" spans="2:3" ht="25" thickTop="1" thickBot="1" x14ac:dyDescent="0.3">
      <c r="B48" s="208" t="s">
        <v>4</v>
      </c>
      <c r="C48" s="209"/>
    </row>
    <row r="49" spans="2:3" ht="21" thickTop="1" x14ac:dyDescent="0.2">
      <c r="B49" s="101"/>
      <c r="C49" s="109"/>
    </row>
    <row r="50" spans="2:3" ht="23" x14ac:dyDescent="0.25">
      <c r="B50" s="99" t="s">
        <v>229</v>
      </c>
      <c r="C50" s="106"/>
    </row>
    <row r="51" spans="2:3" ht="20" x14ac:dyDescent="0.2">
      <c r="B51" s="101" t="s">
        <v>135</v>
      </c>
      <c r="C51" s="106"/>
    </row>
    <row r="52" spans="2:3" ht="20" x14ac:dyDescent="0.2">
      <c r="B52" s="103" t="s">
        <v>230</v>
      </c>
      <c r="C52" s="104">
        <v>2050</v>
      </c>
    </row>
    <row r="53" spans="2:3" ht="20" x14ac:dyDescent="0.2">
      <c r="B53" s="103" t="s">
        <v>231</v>
      </c>
      <c r="C53" s="104">
        <v>2100</v>
      </c>
    </row>
    <row r="54" spans="2:3" ht="20" x14ac:dyDescent="0.2">
      <c r="B54" s="103" t="s">
        <v>232</v>
      </c>
      <c r="C54" s="104">
        <v>2150</v>
      </c>
    </row>
    <row r="55" spans="2:3" ht="20" x14ac:dyDescent="0.2">
      <c r="B55" s="103" t="s">
        <v>233</v>
      </c>
      <c r="C55" s="104">
        <v>2305</v>
      </c>
    </row>
    <row r="56" spans="2:3" ht="20" x14ac:dyDescent="0.2">
      <c r="B56" s="103" t="s">
        <v>234</v>
      </c>
      <c r="C56" s="104">
        <v>2310</v>
      </c>
    </row>
    <row r="57" spans="2:3" ht="20" x14ac:dyDescent="0.2">
      <c r="B57" s="103" t="s">
        <v>235</v>
      </c>
      <c r="C57" s="104">
        <v>2350</v>
      </c>
    </row>
    <row r="58" spans="2:3" ht="20" x14ac:dyDescent="0.2">
      <c r="B58" s="103" t="s">
        <v>236</v>
      </c>
      <c r="C58" s="104">
        <v>2360</v>
      </c>
    </row>
    <row r="59" spans="2:3" ht="20" x14ac:dyDescent="0.2">
      <c r="B59" s="103" t="s">
        <v>237</v>
      </c>
      <c r="C59" s="104">
        <v>2365</v>
      </c>
    </row>
    <row r="60" spans="2:3" ht="20" x14ac:dyDescent="0.2">
      <c r="B60" s="103" t="s">
        <v>238</v>
      </c>
      <c r="C60" s="104">
        <v>2370</v>
      </c>
    </row>
    <row r="61" spans="2:3" ht="20" x14ac:dyDescent="0.2">
      <c r="B61" s="103" t="s">
        <v>239</v>
      </c>
      <c r="C61" s="104">
        <v>2372</v>
      </c>
    </row>
    <row r="62" spans="2:3" ht="20" x14ac:dyDescent="0.2">
      <c r="B62" s="103" t="s">
        <v>240</v>
      </c>
      <c r="C62" s="104">
        <v>2375</v>
      </c>
    </row>
    <row r="63" spans="2:3" ht="20" x14ac:dyDescent="0.2">
      <c r="B63" s="103" t="s">
        <v>241</v>
      </c>
      <c r="C63" s="104">
        <v>2390</v>
      </c>
    </row>
    <row r="64" spans="2:3" ht="20" x14ac:dyDescent="0.2">
      <c r="B64" s="103" t="s">
        <v>242</v>
      </c>
      <c r="C64" s="104">
        <v>2395</v>
      </c>
    </row>
    <row r="65" spans="2:3" ht="20" x14ac:dyDescent="0.2">
      <c r="B65" s="103" t="s">
        <v>243</v>
      </c>
      <c r="C65" s="104">
        <v>2400</v>
      </c>
    </row>
    <row r="66" spans="2:3" ht="20" x14ac:dyDescent="0.2">
      <c r="B66" s="103" t="s">
        <v>244</v>
      </c>
      <c r="C66" s="104">
        <v>2422</v>
      </c>
    </row>
    <row r="67" spans="2:3" ht="20" x14ac:dyDescent="0.2">
      <c r="B67" s="103" t="s">
        <v>245</v>
      </c>
      <c r="C67" s="104">
        <v>2423</v>
      </c>
    </row>
    <row r="68" spans="2:3" ht="20" x14ac:dyDescent="0.2">
      <c r="B68" s="103" t="s">
        <v>246</v>
      </c>
      <c r="C68" s="104">
        <v>2425</v>
      </c>
    </row>
    <row r="69" spans="2:3" ht="20" x14ac:dyDescent="0.2">
      <c r="B69" s="103" t="s">
        <v>247</v>
      </c>
      <c r="C69" s="104">
        <v>2430</v>
      </c>
    </row>
    <row r="70" spans="2:3" ht="20" x14ac:dyDescent="0.2">
      <c r="B70" s="103" t="s">
        <v>248</v>
      </c>
      <c r="C70" s="104">
        <v>2435</v>
      </c>
    </row>
    <row r="71" spans="2:3" ht="20" x14ac:dyDescent="0.2">
      <c r="B71" s="103" t="s">
        <v>249</v>
      </c>
      <c r="C71" s="104">
        <v>2440</v>
      </c>
    </row>
    <row r="72" spans="2:3" ht="20" x14ac:dyDescent="0.2">
      <c r="B72" s="103" t="s">
        <v>250</v>
      </c>
      <c r="C72" s="104">
        <v>2450</v>
      </c>
    </row>
    <row r="73" spans="2:3" ht="20" x14ac:dyDescent="0.2">
      <c r="B73" s="103" t="s">
        <v>251</v>
      </c>
      <c r="C73" s="104">
        <v>2452</v>
      </c>
    </row>
    <row r="74" spans="2:3" ht="20" x14ac:dyDescent="0.2">
      <c r="B74" s="103" t="s">
        <v>252</v>
      </c>
      <c r="C74" s="104">
        <v>2455</v>
      </c>
    </row>
    <row r="75" spans="2:3" ht="20" x14ac:dyDescent="0.2">
      <c r="B75" s="103" t="s">
        <v>253</v>
      </c>
      <c r="C75" s="104">
        <v>2457</v>
      </c>
    </row>
    <row r="76" spans="2:3" ht="20" x14ac:dyDescent="0.2">
      <c r="B76" s="103" t="s">
        <v>254</v>
      </c>
      <c r="C76" s="104">
        <v>2460</v>
      </c>
    </row>
    <row r="77" spans="2:3" ht="20" x14ac:dyDescent="0.2">
      <c r="B77" s="103" t="s">
        <v>255</v>
      </c>
      <c r="C77" s="104">
        <v>2490</v>
      </c>
    </row>
    <row r="78" spans="2:3" ht="20" x14ac:dyDescent="0.2">
      <c r="B78" s="101"/>
      <c r="C78" s="106"/>
    </row>
    <row r="79" spans="2:3" ht="23" x14ac:dyDescent="0.25">
      <c r="B79" s="107" t="s">
        <v>256</v>
      </c>
      <c r="C79" s="106"/>
    </row>
    <row r="80" spans="2:3" ht="20" x14ac:dyDescent="0.2">
      <c r="B80" s="101"/>
      <c r="C80" s="106"/>
    </row>
    <row r="81" spans="2:3" ht="20" x14ac:dyDescent="0.2">
      <c r="B81" s="103" t="s">
        <v>257</v>
      </c>
      <c r="C81" s="104">
        <v>2850</v>
      </c>
    </row>
    <row r="82" spans="2:3" ht="20" x14ac:dyDescent="0.2">
      <c r="B82" s="103" t="s">
        <v>258</v>
      </c>
      <c r="C82" s="104">
        <v>2900</v>
      </c>
    </row>
    <row r="83" spans="2:3" ht="21" thickBot="1" x14ac:dyDescent="0.25">
      <c r="B83" s="101"/>
      <c r="C83" s="110"/>
    </row>
    <row r="84" spans="2:3" ht="25" thickTop="1" thickBot="1" x14ac:dyDescent="0.3">
      <c r="B84" s="208" t="s">
        <v>8</v>
      </c>
      <c r="C84" s="209"/>
    </row>
    <row r="85" spans="2:3" ht="21" thickTop="1" x14ac:dyDescent="0.2">
      <c r="B85" s="101"/>
      <c r="C85" s="109"/>
    </row>
    <row r="86" spans="2:3" ht="23" x14ac:dyDescent="0.25">
      <c r="B86" s="111" t="s">
        <v>259</v>
      </c>
      <c r="C86" s="106"/>
    </row>
    <row r="87" spans="2:3" ht="20" x14ac:dyDescent="0.2">
      <c r="B87" s="112"/>
      <c r="C87" s="106"/>
    </row>
    <row r="88" spans="2:3" ht="20" x14ac:dyDescent="0.2">
      <c r="B88" s="205" t="s">
        <v>260</v>
      </c>
      <c r="C88" s="204">
        <v>3100</v>
      </c>
    </row>
    <row r="89" spans="2:3" ht="20" x14ac:dyDescent="0.2">
      <c r="B89" s="205" t="s">
        <v>261</v>
      </c>
      <c r="C89" s="204">
        <v>3200</v>
      </c>
    </row>
    <row r="90" spans="2:3" ht="20" x14ac:dyDescent="0.2">
      <c r="B90" s="205" t="s">
        <v>262</v>
      </c>
      <c r="C90" s="204">
        <v>3300</v>
      </c>
    </row>
    <row r="91" spans="2:3" ht="20" x14ac:dyDescent="0.2">
      <c r="B91" s="113"/>
      <c r="C91" s="104"/>
    </row>
    <row r="92" spans="2:3" ht="20" x14ac:dyDescent="0.2">
      <c r="B92" s="114" t="s">
        <v>263</v>
      </c>
      <c r="C92" s="104" t="s">
        <v>135</v>
      </c>
    </row>
    <row r="93" spans="2:3" ht="20" x14ac:dyDescent="0.2">
      <c r="B93" s="112"/>
      <c r="C93" s="104"/>
    </row>
    <row r="94" spans="2:3" ht="20" x14ac:dyDescent="0.2">
      <c r="B94" s="115" t="s">
        <v>264</v>
      </c>
      <c r="C94" s="104">
        <v>3400</v>
      </c>
    </row>
    <row r="95" spans="2:3" ht="20" x14ac:dyDescent="0.2">
      <c r="B95" s="115" t="s">
        <v>265</v>
      </c>
      <c r="C95" s="104">
        <v>3401</v>
      </c>
    </row>
    <row r="96" spans="2:3" ht="20" x14ac:dyDescent="0.2">
      <c r="B96" s="113"/>
      <c r="C96" s="104" t="s">
        <v>135</v>
      </c>
    </row>
    <row r="97" spans="2:3" ht="20" x14ac:dyDescent="0.2">
      <c r="B97" s="114" t="s">
        <v>266</v>
      </c>
      <c r="C97" s="104"/>
    </row>
    <row r="98" spans="2:3" ht="20" x14ac:dyDescent="0.2">
      <c r="B98" s="113"/>
      <c r="C98" s="104"/>
    </row>
    <row r="99" spans="2:3" ht="20" x14ac:dyDescent="0.2">
      <c r="B99" s="115" t="s">
        <v>267</v>
      </c>
      <c r="C99" s="104">
        <v>3475</v>
      </c>
    </row>
    <row r="100" spans="2:3" ht="20" x14ac:dyDescent="0.2">
      <c r="B100" s="115" t="s">
        <v>268</v>
      </c>
      <c r="C100" s="104">
        <v>3485</v>
      </c>
    </row>
    <row r="101" spans="2:3" ht="20" x14ac:dyDescent="0.2">
      <c r="B101" s="115" t="s">
        <v>269</v>
      </c>
      <c r="C101" s="104">
        <v>3490</v>
      </c>
    </row>
    <row r="102" spans="2:3" ht="21" thickBot="1" x14ac:dyDescent="0.25">
      <c r="B102" s="101"/>
      <c r="C102" s="116"/>
    </row>
    <row r="103" spans="2:3" ht="25" thickTop="1" thickBot="1" x14ac:dyDescent="0.3">
      <c r="B103" s="208" t="s">
        <v>199</v>
      </c>
      <c r="C103" s="209"/>
    </row>
    <row r="104" spans="2:3" ht="21" thickTop="1" x14ac:dyDescent="0.2">
      <c r="B104" s="101" t="s">
        <v>135</v>
      </c>
      <c r="C104" s="98" t="s">
        <v>135</v>
      </c>
    </row>
    <row r="105" spans="2:3" ht="23" x14ac:dyDescent="0.25">
      <c r="B105" s="117" t="s">
        <v>270</v>
      </c>
      <c r="C105" s="106"/>
    </row>
    <row r="106" spans="2:3" ht="20" x14ac:dyDescent="0.2">
      <c r="B106" s="118"/>
      <c r="C106" s="106"/>
    </row>
    <row r="107" spans="2:3" ht="20" x14ac:dyDescent="0.2">
      <c r="B107" s="119" t="s">
        <v>271</v>
      </c>
      <c r="C107" s="104">
        <v>4100</v>
      </c>
    </row>
    <row r="108" spans="2:3" ht="20" x14ac:dyDescent="0.2">
      <c r="B108" s="120" t="s">
        <v>272</v>
      </c>
      <c r="C108" s="104">
        <v>4110</v>
      </c>
    </row>
    <row r="109" spans="2:3" ht="20" x14ac:dyDescent="0.2">
      <c r="B109" s="120" t="s">
        <v>273</v>
      </c>
      <c r="C109" s="104">
        <v>4120</v>
      </c>
    </row>
    <row r="110" spans="2:3" ht="20" x14ac:dyDescent="0.2">
      <c r="B110" s="121" t="s">
        <v>274</v>
      </c>
      <c r="C110" s="104">
        <v>4130</v>
      </c>
    </row>
    <row r="111" spans="2:3" ht="20" x14ac:dyDescent="0.2">
      <c r="B111" s="121" t="s">
        <v>275</v>
      </c>
      <c r="C111" s="104">
        <v>4150</v>
      </c>
    </row>
    <row r="112" spans="2:3" ht="20" x14ac:dyDescent="0.2">
      <c r="B112" s="121" t="s">
        <v>276</v>
      </c>
      <c r="C112" s="104">
        <v>4160</v>
      </c>
    </row>
    <row r="113" spans="2:3" ht="20" x14ac:dyDescent="0.2">
      <c r="B113" s="121" t="s">
        <v>277</v>
      </c>
      <c r="C113" s="104">
        <v>4170</v>
      </c>
    </row>
    <row r="114" spans="2:3" ht="20" x14ac:dyDescent="0.2">
      <c r="B114" s="121" t="s">
        <v>278</v>
      </c>
      <c r="C114" s="104">
        <v>4180</v>
      </c>
    </row>
    <row r="115" spans="2:3" ht="20" x14ac:dyDescent="0.2">
      <c r="B115" s="121" t="s">
        <v>279</v>
      </c>
      <c r="C115" s="104">
        <v>4200</v>
      </c>
    </row>
    <row r="116" spans="2:3" ht="20" x14ac:dyDescent="0.2">
      <c r="B116" s="121" t="s">
        <v>280</v>
      </c>
      <c r="C116" s="104">
        <v>4210</v>
      </c>
    </row>
    <row r="117" spans="2:3" ht="20" x14ac:dyDescent="0.2">
      <c r="B117" s="121" t="s">
        <v>281</v>
      </c>
      <c r="C117" s="104">
        <v>4220</v>
      </c>
    </row>
    <row r="118" spans="2:3" ht="20" x14ac:dyDescent="0.2">
      <c r="B118" s="121" t="s">
        <v>282</v>
      </c>
      <c r="C118" s="104">
        <v>4230</v>
      </c>
    </row>
    <row r="119" spans="2:3" ht="20" x14ac:dyDescent="0.2">
      <c r="B119" s="121" t="s">
        <v>283</v>
      </c>
      <c r="C119" s="104">
        <v>4240</v>
      </c>
    </row>
    <row r="120" spans="2:3" ht="20" x14ac:dyDescent="0.2">
      <c r="B120" s="121" t="s">
        <v>284</v>
      </c>
      <c r="C120" s="104">
        <v>4450</v>
      </c>
    </row>
    <row r="121" spans="2:3" ht="20" x14ac:dyDescent="0.2">
      <c r="B121" s="121" t="s">
        <v>285</v>
      </c>
      <c r="C121" s="104">
        <v>4270</v>
      </c>
    </row>
    <row r="122" spans="2:3" ht="20" x14ac:dyDescent="0.2">
      <c r="B122" s="121" t="s">
        <v>286</v>
      </c>
      <c r="C122" s="104">
        <v>4290</v>
      </c>
    </row>
    <row r="123" spans="2:3" ht="20" x14ac:dyDescent="0.2">
      <c r="B123" s="121" t="s">
        <v>287</v>
      </c>
      <c r="C123" s="104">
        <v>4300</v>
      </c>
    </row>
    <row r="124" spans="2:3" ht="20" x14ac:dyDescent="0.2">
      <c r="B124" s="121" t="s">
        <v>288</v>
      </c>
      <c r="C124" s="104">
        <v>4500</v>
      </c>
    </row>
    <row r="125" spans="2:3" ht="20" x14ac:dyDescent="0.2">
      <c r="B125" s="121" t="s">
        <v>289</v>
      </c>
      <c r="C125" s="104">
        <v>4510</v>
      </c>
    </row>
    <row r="126" spans="2:3" ht="20" x14ac:dyDescent="0.2">
      <c r="B126" s="121" t="s">
        <v>290</v>
      </c>
      <c r="C126" s="104">
        <v>4520</v>
      </c>
    </row>
    <row r="127" spans="2:3" ht="20" x14ac:dyDescent="0.2">
      <c r="B127" s="121" t="s">
        <v>291</v>
      </c>
      <c r="C127" s="104">
        <v>4640</v>
      </c>
    </row>
    <row r="128" spans="2:3" ht="21" thickBot="1" x14ac:dyDescent="0.25">
      <c r="B128" s="101"/>
      <c r="C128" s="110"/>
    </row>
    <row r="129" spans="2:3" ht="25" thickTop="1" thickBot="1" x14ac:dyDescent="0.3">
      <c r="B129" s="208" t="s">
        <v>292</v>
      </c>
      <c r="C129" s="209"/>
    </row>
    <row r="130" spans="2:3" ht="21" thickTop="1" x14ac:dyDescent="0.2">
      <c r="B130" s="101"/>
      <c r="C130" s="109"/>
    </row>
    <row r="131" spans="2:3" ht="23" x14ac:dyDescent="0.25">
      <c r="B131" s="122" t="s">
        <v>293</v>
      </c>
      <c r="C131" s="106"/>
    </row>
    <row r="132" spans="2:3" ht="20" x14ac:dyDescent="0.2">
      <c r="B132" s="123"/>
      <c r="C132" s="106"/>
    </row>
    <row r="133" spans="2:3" ht="20" x14ac:dyDescent="0.2">
      <c r="B133" s="124" t="s">
        <v>294</v>
      </c>
      <c r="C133" s="104">
        <v>5010</v>
      </c>
    </row>
    <row r="134" spans="2:3" ht="20" x14ac:dyDescent="0.2">
      <c r="B134" s="124" t="s">
        <v>295</v>
      </c>
      <c r="C134" s="104">
        <v>5100</v>
      </c>
    </row>
    <row r="135" spans="2:3" ht="20" x14ac:dyDescent="0.2">
      <c r="B135" s="124" t="s">
        <v>296</v>
      </c>
      <c r="C135" s="104">
        <v>5110</v>
      </c>
    </row>
    <row r="136" spans="2:3" ht="20" x14ac:dyDescent="0.2">
      <c r="B136" s="124" t="s">
        <v>297</v>
      </c>
      <c r="C136" s="104">
        <v>5120</v>
      </c>
    </row>
    <row r="137" spans="2:3" ht="20" x14ac:dyDescent="0.2">
      <c r="B137" s="124" t="s">
        <v>298</v>
      </c>
      <c r="C137" s="104">
        <v>5130</v>
      </c>
    </row>
    <row r="138" spans="2:3" ht="20" x14ac:dyDescent="0.2">
      <c r="B138" s="124" t="s">
        <v>299</v>
      </c>
      <c r="C138" s="104">
        <v>5140</v>
      </c>
    </row>
    <row r="139" spans="2:3" ht="20" x14ac:dyDescent="0.2">
      <c r="B139" s="124" t="s">
        <v>300</v>
      </c>
      <c r="C139" s="104">
        <v>5150</v>
      </c>
    </row>
    <row r="140" spans="2:3" ht="20" x14ac:dyDescent="0.2">
      <c r="B140" s="125"/>
      <c r="C140" s="104"/>
    </row>
    <row r="141" spans="2:3" ht="23" x14ac:dyDescent="0.25">
      <c r="B141" s="126" t="s">
        <v>185</v>
      </c>
      <c r="C141" s="104" t="s">
        <v>135</v>
      </c>
    </row>
    <row r="142" spans="2:3" ht="20" x14ac:dyDescent="0.2">
      <c r="B142" s="127"/>
      <c r="C142" s="104"/>
    </row>
    <row r="143" spans="2:3" ht="20" x14ac:dyDescent="0.2">
      <c r="B143" s="128" t="s">
        <v>17</v>
      </c>
      <c r="C143" s="104">
        <v>5300</v>
      </c>
    </row>
    <row r="144" spans="2:3" ht="20" x14ac:dyDescent="0.2">
      <c r="B144" s="128" t="s">
        <v>301</v>
      </c>
      <c r="C144" s="104">
        <v>5310</v>
      </c>
    </row>
    <row r="145" spans="2:3" ht="20" x14ac:dyDescent="0.2">
      <c r="B145" s="129" t="s">
        <v>302</v>
      </c>
      <c r="C145" s="104">
        <v>5315</v>
      </c>
    </row>
    <row r="146" spans="2:3" ht="20" x14ac:dyDescent="0.2">
      <c r="B146" s="129" t="s">
        <v>303</v>
      </c>
      <c r="C146" s="104">
        <v>5320</v>
      </c>
    </row>
    <row r="147" spans="2:3" ht="20" x14ac:dyDescent="0.2">
      <c r="B147" s="129" t="s">
        <v>304</v>
      </c>
      <c r="C147" s="104">
        <v>5330</v>
      </c>
    </row>
    <row r="148" spans="2:3" ht="20" x14ac:dyDescent="0.2">
      <c r="B148" s="129" t="s">
        <v>305</v>
      </c>
      <c r="C148" s="104">
        <v>5340</v>
      </c>
    </row>
    <row r="149" spans="2:3" ht="20" x14ac:dyDescent="0.2">
      <c r="B149" s="130" t="s">
        <v>306</v>
      </c>
      <c r="C149" s="104">
        <v>5410</v>
      </c>
    </row>
    <row r="150" spans="2:3" ht="20" x14ac:dyDescent="0.2">
      <c r="B150" s="130" t="s">
        <v>307</v>
      </c>
      <c r="C150" s="104">
        <v>5415</v>
      </c>
    </row>
    <row r="151" spans="2:3" ht="20" x14ac:dyDescent="0.2">
      <c r="B151" s="130" t="s">
        <v>19</v>
      </c>
      <c r="C151" s="104">
        <v>5420</v>
      </c>
    </row>
    <row r="152" spans="2:3" ht="20" x14ac:dyDescent="0.2">
      <c r="B152" s="130" t="s">
        <v>35</v>
      </c>
      <c r="C152" s="104">
        <v>5500</v>
      </c>
    </row>
    <row r="153" spans="2:3" ht="20" x14ac:dyDescent="0.2">
      <c r="B153" s="121" t="s">
        <v>308</v>
      </c>
      <c r="C153" s="104">
        <v>5530</v>
      </c>
    </row>
    <row r="154" spans="2:3" ht="20" x14ac:dyDescent="0.2">
      <c r="B154" s="121" t="s">
        <v>309</v>
      </c>
      <c r="C154" s="104">
        <v>5600</v>
      </c>
    </row>
    <row r="155" spans="2:3" ht="20" x14ac:dyDescent="0.2">
      <c r="B155" s="121" t="s">
        <v>310</v>
      </c>
      <c r="C155" s="104">
        <v>5620</v>
      </c>
    </row>
    <row r="156" spans="2:3" ht="20" x14ac:dyDescent="0.2">
      <c r="B156" s="121" t="s">
        <v>311</v>
      </c>
      <c r="C156" s="104">
        <v>5630</v>
      </c>
    </row>
    <row r="157" spans="2:3" ht="20" x14ac:dyDescent="0.2">
      <c r="B157" s="121" t="s">
        <v>312</v>
      </c>
      <c r="C157" s="104">
        <v>5640</v>
      </c>
    </row>
    <row r="158" spans="2:3" ht="20" x14ac:dyDescent="0.2">
      <c r="B158" s="121" t="s">
        <v>313</v>
      </c>
      <c r="C158" s="104">
        <v>5650</v>
      </c>
    </row>
    <row r="159" spans="2:3" ht="20" x14ac:dyDescent="0.2">
      <c r="B159" s="121" t="s">
        <v>314</v>
      </c>
      <c r="C159" s="104">
        <v>5660</v>
      </c>
    </row>
    <row r="160" spans="2:3" ht="20" x14ac:dyDescent="0.2">
      <c r="B160" s="121" t="s">
        <v>315</v>
      </c>
      <c r="C160" s="104">
        <v>5670</v>
      </c>
    </row>
    <row r="161" spans="2:3" ht="20" x14ac:dyDescent="0.2">
      <c r="B161" s="121" t="s">
        <v>316</v>
      </c>
      <c r="C161" s="104">
        <v>5680</v>
      </c>
    </row>
    <row r="162" spans="2:3" ht="20" x14ac:dyDescent="0.2">
      <c r="B162" s="121" t="s">
        <v>317</v>
      </c>
      <c r="C162" s="104">
        <v>5690</v>
      </c>
    </row>
    <row r="163" spans="2:3" ht="20" x14ac:dyDescent="0.2">
      <c r="B163" s="121" t="s">
        <v>318</v>
      </c>
      <c r="C163" s="104">
        <v>5700</v>
      </c>
    </row>
    <row r="164" spans="2:3" ht="20" x14ac:dyDescent="0.2">
      <c r="B164" s="119" t="s">
        <v>319</v>
      </c>
      <c r="C164" s="104">
        <v>5705</v>
      </c>
    </row>
    <row r="165" spans="2:3" ht="20" x14ac:dyDescent="0.2">
      <c r="B165" s="120" t="s">
        <v>320</v>
      </c>
      <c r="C165" s="104">
        <v>5710</v>
      </c>
    </row>
    <row r="166" spans="2:3" ht="20" x14ac:dyDescent="0.2">
      <c r="B166" s="131" t="s">
        <v>55</v>
      </c>
      <c r="C166" s="104">
        <v>5715</v>
      </c>
    </row>
    <row r="167" spans="2:3" ht="20" x14ac:dyDescent="0.2">
      <c r="B167" s="131" t="s">
        <v>321</v>
      </c>
      <c r="C167" s="104">
        <v>5720</v>
      </c>
    </row>
    <row r="168" spans="2:3" ht="20" x14ac:dyDescent="0.2">
      <c r="B168" s="131" t="s">
        <v>322</v>
      </c>
      <c r="C168" s="104">
        <v>5725</v>
      </c>
    </row>
    <row r="169" spans="2:3" ht="20" x14ac:dyDescent="0.2">
      <c r="B169" s="131" t="s">
        <v>20</v>
      </c>
      <c r="C169" s="104">
        <v>5730</v>
      </c>
    </row>
    <row r="170" spans="2:3" ht="20" x14ac:dyDescent="0.2">
      <c r="B170" s="120" t="s">
        <v>323</v>
      </c>
      <c r="C170" s="104">
        <v>5735</v>
      </c>
    </row>
    <row r="171" spans="2:3" ht="20" x14ac:dyDescent="0.2">
      <c r="B171" s="120" t="s">
        <v>37</v>
      </c>
      <c r="C171" s="104">
        <v>5740</v>
      </c>
    </row>
    <row r="172" spans="2:3" ht="20" x14ac:dyDescent="0.2">
      <c r="B172" s="120" t="s">
        <v>18</v>
      </c>
      <c r="C172" s="104">
        <v>5750</v>
      </c>
    </row>
    <row r="173" spans="2:3" ht="20" x14ac:dyDescent="0.2">
      <c r="B173" s="120" t="s">
        <v>324</v>
      </c>
      <c r="C173" s="104">
        <v>5760</v>
      </c>
    </row>
    <row r="174" spans="2:3" ht="20" x14ac:dyDescent="0.2">
      <c r="B174" s="120" t="s">
        <v>183</v>
      </c>
      <c r="C174" s="104">
        <v>5780</v>
      </c>
    </row>
    <row r="175" spans="2:3" ht="20" x14ac:dyDescent="0.2">
      <c r="B175" s="120" t="s">
        <v>56</v>
      </c>
      <c r="C175" s="104">
        <v>5790</v>
      </c>
    </row>
    <row r="176" spans="2:3" ht="20" x14ac:dyDescent="0.2">
      <c r="B176" s="121" t="s">
        <v>325</v>
      </c>
      <c r="C176" s="104">
        <v>5815</v>
      </c>
    </row>
    <row r="177" spans="2:3" ht="20" x14ac:dyDescent="0.2">
      <c r="B177" s="132" t="s">
        <v>326</v>
      </c>
      <c r="C177" s="104">
        <v>5820</v>
      </c>
    </row>
    <row r="178" spans="2:3" ht="20" x14ac:dyDescent="0.2">
      <c r="B178" s="133" t="s">
        <v>327</v>
      </c>
      <c r="C178" s="104">
        <v>5830</v>
      </c>
    </row>
    <row r="179" spans="2:3" ht="20" x14ac:dyDescent="0.2">
      <c r="B179" s="133" t="s">
        <v>328</v>
      </c>
      <c r="C179" s="104">
        <v>5840</v>
      </c>
    </row>
    <row r="180" spans="2:3" ht="20" x14ac:dyDescent="0.2">
      <c r="B180" s="133" t="s">
        <v>329</v>
      </c>
      <c r="C180" s="104">
        <v>5850</v>
      </c>
    </row>
    <row r="181" spans="2:3" ht="20" x14ac:dyDescent="0.2">
      <c r="B181" s="133" t="s">
        <v>330</v>
      </c>
      <c r="C181" s="104">
        <v>5870</v>
      </c>
    </row>
    <row r="182" spans="2:3" ht="20" x14ac:dyDescent="0.2">
      <c r="B182" s="134" t="s">
        <v>331</v>
      </c>
      <c r="C182" s="104">
        <v>5875</v>
      </c>
    </row>
    <row r="183" spans="2:3" ht="20" x14ac:dyDescent="0.2">
      <c r="B183" s="134" t="s">
        <v>332</v>
      </c>
      <c r="C183" s="104">
        <v>5880</v>
      </c>
    </row>
    <row r="184" spans="2:3" ht="20" x14ac:dyDescent="0.2">
      <c r="B184" s="134" t="s">
        <v>333</v>
      </c>
      <c r="C184" s="104">
        <v>5885</v>
      </c>
    </row>
    <row r="185" spans="2:3" ht="20" x14ac:dyDescent="0.2">
      <c r="B185" s="103" t="s">
        <v>334</v>
      </c>
      <c r="C185" s="104">
        <v>5900</v>
      </c>
    </row>
    <row r="186" spans="2:3" ht="20" x14ac:dyDescent="0.2">
      <c r="B186" s="101"/>
      <c r="C186" s="106"/>
    </row>
    <row r="187" spans="2:3" ht="23" x14ac:dyDescent="0.25">
      <c r="B187" s="135" t="s">
        <v>335</v>
      </c>
      <c r="C187" s="104">
        <v>5995</v>
      </c>
    </row>
    <row r="188" spans="2:3" ht="20" x14ac:dyDescent="0.2">
      <c r="B188" s="101"/>
      <c r="C188" s="106"/>
    </row>
    <row r="189" spans="2:3" ht="23" x14ac:dyDescent="0.25">
      <c r="B189" s="135" t="s">
        <v>69</v>
      </c>
      <c r="C189" s="104">
        <v>5999</v>
      </c>
    </row>
    <row r="190" spans="2:3" ht="21" thickBot="1" x14ac:dyDescent="0.25">
      <c r="B190" s="136"/>
      <c r="C190" s="116"/>
    </row>
    <row r="191" spans="2:3" ht="14" thickTop="1" x14ac:dyDescent="0.15"/>
  </sheetData>
  <mergeCells count="6">
    <mergeCell ref="B129:C129"/>
    <mergeCell ref="B2:C2"/>
    <mergeCell ref="B3:C3"/>
    <mergeCell ref="B48:C48"/>
    <mergeCell ref="B84:C84"/>
    <mergeCell ref="B103:C103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3"/>
  <sheetViews>
    <sheetView showGridLines="0" tabSelected="1" topLeftCell="A5" zoomScale="150" zoomScaleNormal="150" workbookViewId="0">
      <selection activeCell="E36" sqref="E36"/>
    </sheetView>
  </sheetViews>
  <sheetFormatPr baseColWidth="10" defaultColWidth="10.83203125" defaultRowHeight="16" x14ac:dyDescent="0.2"/>
  <cols>
    <col min="1" max="1" width="0.83203125" style="50" customWidth="1"/>
    <col min="2" max="2" width="10.6640625" style="51" customWidth="1"/>
    <col min="3" max="3" width="45.6640625" style="50" customWidth="1"/>
    <col min="4" max="5" width="15.6640625" style="50" customWidth="1"/>
    <col min="6" max="6" width="3.6640625" style="51" customWidth="1"/>
    <col min="7" max="7" width="15.6640625" style="50" customWidth="1"/>
    <col min="8" max="8" width="3.6640625" style="51" customWidth="1"/>
    <col min="9" max="15" width="15.6640625" style="50" customWidth="1"/>
    <col min="16" max="16" width="2.6640625" style="50" customWidth="1"/>
    <col min="17" max="17" width="10.83203125" style="50"/>
    <col min="18" max="18" width="2.6640625" style="50" customWidth="1"/>
    <col min="19" max="19" width="12.5" style="50" bestFit="1" customWidth="1"/>
    <col min="20" max="256" width="10.83203125" style="50"/>
    <col min="257" max="257" width="1.83203125" style="50" customWidth="1"/>
    <col min="258" max="258" width="6.83203125" style="50" customWidth="1"/>
    <col min="259" max="259" width="21.6640625" style="50" customWidth="1"/>
    <col min="260" max="260" width="13.83203125" style="50" customWidth="1"/>
    <col min="261" max="261" width="14" style="50" customWidth="1"/>
    <col min="262" max="262" width="3.1640625" style="50" customWidth="1"/>
    <col min="263" max="263" width="11.6640625" style="50" bestFit="1" customWidth="1"/>
    <col min="264" max="264" width="2.5" style="50" customWidth="1"/>
    <col min="265" max="265" width="11.6640625" style="50" bestFit="1" customWidth="1"/>
    <col min="266" max="266" width="15.1640625" style="50" customWidth="1"/>
    <col min="267" max="267" width="14.1640625" style="50" customWidth="1"/>
    <col min="268" max="268" width="13.33203125" style="50" customWidth="1"/>
    <col min="269" max="269" width="12.5" style="50" customWidth="1"/>
    <col min="270" max="271" width="13.5" style="50" customWidth="1"/>
    <col min="272" max="512" width="10.83203125" style="50"/>
    <col min="513" max="513" width="1.83203125" style="50" customWidth="1"/>
    <col min="514" max="514" width="6.83203125" style="50" customWidth="1"/>
    <col min="515" max="515" width="21.6640625" style="50" customWidth="1"/>
    <col min="516" max="516" width="13.83203125" style="50" customWidth="1"/>
    <col min="517" max="517" width="14" style="50" customWidth="1"/>
    <col min="518" max="518" width="3.1640625" style="50" customWidth="1"/>
    <col min="519" max="519" width="11.6640625" style="50" bestFit="1" customWidth="1"/>
    <col min="520" max="520" width="2.5" style="50" customWidth="1"/>
    <col min="521" max="521" width="11.6640625" style="50" bestFit="1" customWidth="1"/>
    <col min="522" max="522" width="15.1640625" style="50" customWidth="1"/>
    <col min="523" max="523" width="14.1640625" style="50" customWidth="1"/>
    <col min="524" max="524" width="13.33203125" style="50" customWidth="1"/>
    <col min="525" max="525" width="12.5" style="50" customWidth="1"/>
    <col min="526" max="527" width="13.5" style="50" customWidth="1"/>
    <col min="528" max="768" width="10.83203125" style="50"/>
    <col min="769" max="769" width="1.83203125" style="50" customWidth="1"/>
    <col min="770" max="770" width="6.83203125" style="50" customWidth="1"/>
    <col min="771" max="771" width="21.6640625" style="50" customWidth="1"/>
    <col min="772" max="772" width="13.83203125" style="50" customWidth="1"/>
    <col min="773" max="773" width="14" style="50" customWidth="1"/>
    <col min="774" max="774" width="3.1640625" style="50" customWidth="1"/>
    <col min="775" max="775" width="11.6640625" style="50" bestFit="1" customWidth="1"/>
    <col min="776" max="776" width="2.5" style="50" customWidth="1"/>
    <col min="777" max="777" width="11.6640625" style="50" bestFit="1" customWidth="1"/>
    <col min="778" max="778" width="15.1640625" style="50" customWidth="1"/>
    <col min="779" max="779" width="14.1640625" style="50" customWidth="1"/>
    <col min="780" max="780" width="13.33203125" style="50" customWidth="1"/>
    <col min="781" max="781" width="12.5" style="50" customWidth="1"/>
    <col min="782" max="783" width="13.5" style="50" customWidth="1"/>
    <col min="784" max="1024" width="10.83203125" style="50"/>
    <col min="1025" max="1025" width="1.83203125" style="50" customWidth="1"/>
    <col min="1026" max="1026" width="6.83203125" style="50" customWidth="1"/>
    <col min="1027" max="1027" width="21.6640625" style="50" customWidth="1"/>
    <col min="1028" max="1028" width="13.83203125" style="50" customWidth="1"/>
    <col min="1029" max="1029" width="14" style="50" customWidth="1"/>
    <col min="1030" max="1030" width="3.1640625" style="50" customWidth="1"/>
    <col min="1031" max="1031" width="11.6640625" style="50" bestFit="1" customWidth="1"/>
    <col min="1032" max="1032" width="2.5" style="50" customWidth="1"/>
    <col min="1033" max="1033" width="11.6640625" style="50" bestFit="1" customWidth="1"/>
    <col min="1034" max="1034" width="15.1640625" style="50" customWidth="1"/>
    <col min="1035" max="1035" width="14.1640625" style="50" customWidth="1"/>
    <col min="1036" max="1036" width="13.33203125" style="50" customWidth="1"/>
    <col min="1037" max="1037" width="12.5" style="50" customWidth="1"/>
    <col min="1038" max="1039" width="13.5" style="50" customWidth="1"/>
    <col min="1040" max="1280" width="10.83203125" style="50"/>
    <col min="1281" max="1281" width="1.83203125" style="50" customWidth="1"/>
    <col min="1282" max="1282" width="6.83203125" style="50" customWidth="1"/>
    <col min="1283" max="1283" width="21.6640625" style="50" customWidth="1"/>
    <col min="1284" max="1284" width="13.83203125" style="50" customWidth="1"/>
    <col min="1285" max="1285" width="14" style="50" customWidth="1"/>
    <col min="1286" max="1286" width="3.1640625" style="50" customWidth="1"/>
    <col min="1287" max="1287" width="11.6640625" style="50" bestFit="1" customWidth="1"/>
    <col min="1288" max="1288" width="2.5" style="50" customWidth="1"/>
    <col min="1289" max="1289" width="11.6640625" style="50" bestFit="1" customWidth="1"/>
    <col min="1290" max="1290" width="15.1640625" style="50" customWidth="1"/>
    <col min="1291" max="1291" width="14.1640625" style="50" customWidth="1"/>
    <col min="1292" max="1292" width="13.33203125" style="50" customWidth="1"/>
    <col min="1293" max="1293" width="12.5" style="50" customWidth="1"/>
    <col min="1294" max="1295" width="13.5" style="50" customWidth="1"/>
    <col min="1296" max="1536" width="10.83203125" style="50"/>
    <col min="1537" max="1537" width="1.83203125" style="50" customWidth="1"/>
    <col min="1538" max="1538" width="6.83203125" style="50" customWidth="1"/>
    <col min="1539" max="1539" width="21.6640625" style="50" customWidth="1"/>
    <col min="1540" max="1540" width="13.83203125" style="50" customWidth="1"/>
    <col min="1541" max="1541" width="14" style="50" customWidth="1"/>
    <col min="1542" max="1542" width="3.1640625" style="50" customWidth="1"/>
    <col min="1543" max="1543" width="11.6640625" style="50" bestFit="1" customWidth="1"/>
    <col min="1544" max="1544" width="2.5" style="50" customWidth="1"/>
    <col min="1545" max="1545" width="11.6640625" style="50" bestFit="1" customWidth="1"/>
    <col min="1546" max="1546" width="15.1640625" style="50" customWidth="1"/>
    <col min="1547" max="1547" width="14.1640625" style="50" customWidth="1"/>
    <col min="1548" max="1548" width="13.33203125" style="50" customWidth="1"/>
    <col min="1549" max="1549" width="12.5" style="50" customWidth="1"/>
    <col min="1550" max="1551" width="13.5" style="50" customWidth="1"/>
    <col min="1552" max="1792" width="10.83203125" style="50"/>
    <col min="1793" max="1793" width="1.83203125" style="50" customWidth="1"/>
    <col min="1794" max="1794" width="6.83203125" style="50" customWidth="1"/>
    <col min="1795" max="1795" width="21.6640625" style="50" customWidth="1"/>
    <col min="1796" max="1796" width="13.83203125" style="50" customWidth="1"/>
    <col min="1797" max="1797" width="14" style="50" customWidth="1"/>
    <col min="1798" max="1798" width="3.1640625" style="50" customWidth="1"/>
    <col min="1799" max="1799" width="11.6640625" style="50" bestFit="1" customWidth="1"/>
    <col min="1800" max="1800" width="2.5" style="50" customWidth="1"/>
    <col min="1801" max="1801" width="11.6640625" style="50" bestFit="1" customWidth="1"/>
    <col min="1802" max="1802" width="15.1640625" style="50" customWidth="1"/>
    <col min="1803" max="1803" width="14.1640625" style="50" customWidth="1"/>
    <col min="1804" max="1804" width="13.33203125" style="50" customWidth="1"/>
    <col min="1805" max="1805" width="12.5" style="50" customWidth="1"/>
    <col min="1806" max="1807" width="13.5" style="50" customWidth="1"/>
    <col min="1808" max="2048" width="10.83203125" style="50"/>
    <col min="2049" max="2049" width="1.83203125" style="50" customWidth="1"/>
    <col min="2050" max="2050" width="6.83203125" style="50" customWidth="1"/>
    <col min="2051" max="2051" width="21.6640625" style="50" customWidth="1"/>
    <col min="2052" max="2052" width="13.83203125" style="50" customWidth="1"/>
    <col min="2053" max="2053" width="14" style="50" customWidth="1"/>
    <col min="2054" max="2054" width="3.1640625" style="50" customWidth="1"/>
    <col min="2055" max="2055" width="11.6640625" style="50" bestFit="1" customWidth="1"/>
    <col min="2056" max="2056" width="2.5" style="50" customWidth="1"/>
    <col min="2057" max="2057" width="11.6640625" style="50" bestFit="1" customWidth="1"/>
    <col min="2058" max="2058" width="15.1640625" style="50" customWidth="1"/>
    <col min="2059" max="2059" width="14.1640625" style="50" customWidth="1"/>
    <col min="2060" max="2060" width="13.33203125" style="50" customWidth="1"/>
    <col min="2061" max="2061" width="12.5" style="50" customWidth="1"/>
    <col min="2062" max="2063" width="13.5" style="50" customWidth="1"/>
    <col min="2064" max="2304" width="10.83203125" style="50"/>
    <col min="2305" max="2305" width="1.83203125" style="50" customWidth="1"/>
    <col min="2306" max="2306" width="6.83203125" style="50" customWidth="1"/>
    <col min="2307" max="2307" width="21.6640625" style="50" customWidth="1"/>
    <col min="2308" max="2308" width="13.83203125" style="50" customWidth="1"/>
    <col min="2309" max="2309" width="14" style="50" customWidth="1"/>
    <col min="2310" max="2310" width="3.1640625" style="50" customWidth="1"/>
    <col min="2311" max="2311" width="11.6640625" style="50" bestFit="1" customWidth="1"/>
    <col min="2312" max="2312" width="2.5" style="50" customWidth="1"/>
    <col min="2313" max="2313" width="11.6640625" style="50" bestFit="1" customWidth="1"/>
    <col min="2314" max="2314" width="15.1640625" style="50" customWidth="1"/>
    <col min="2315" max="2315" width="14.1640625" style="50" customWidth="1"/>
    <col min="2316" max="2316" width="13.33203125" style="50" customWidth="1"/>
    <col min="2317" max="2317" width="12.5" style="50" customWidth="1"/>
    <col min="2318" max="2319" width="13.5" style="50" customWidth="1"/>
    <col min="2320" max="2560" width="10.83203125" style="50"/>
    <col min="2561" max="2561" width="1.83203125" style="50" customWidth="1"/>
    <col min="2562" max="2562" width="6.83203125" style="50" customWidth="1"/>
    <col min="2563" max="2563" width="21.6640625" style="50" customWidth="1"/>
    <col min="2564" max="2564" width="13.83203125" style="50" customWidth="1"/>
    <col min="2565" max="2565" width="14" style="50" customWidth="1"/>
    <col min="2566" max="2566" width="3.1640625" style="50" customWidth="1"/>
    <col min="2567" max="2567" width="11.6640625" style="50" bestFit="1" customWidth="1"/>
    <col min="2568" max="2568" width="2.5" style="50" customWidth="1"/>
    <col min="2569" max="2569" width="11.6640625" style="50" bestFit="1" customWidth="1"/>
    <col min="2570" max="2570" width="15.1640625" style="50" customWidth="1"/>
    <col min="2571" max="2571" width="14.1640625" style="50" customWidth="1"/>
    <col min="2572" max="2572" width="13.33203125" style="50" customWidth="1"/>
    <col min="2573" max="2573" width="12.5" style="50" customWidth="1"/>
    <col min="2574" max="2575" width="13.5" style="50" customWidth="1"/>
    <col min="2576" max="2816" width="10.83203125" style="50"/>
    <col min="2817" max="2817" width="1.83203125" style="50" customWidth="1"/>
    <col min="2818" max="2818" width="6.83203125" style="50" customWidth="1"/>
    <col min="2819" max="2819" width="21.6640625" style="50" customWidth="1"/>
    <col min="2820" max="2820" width="13.83203125" style="50" customWidth="1"/>
    <col min="2821" max="2821" width="14" style="50" customWidth="1"/>
    <col min="2822" max="2822" width="3.1640625" style="50" customWidth="1"/>
    <col min="2823" max="2823" width="11.6640625" style="50" bestFit="1" customWidth="1"/>
    <col min="2824" max="2824" width="2.5" style="50" customWidth="1"/>
    <col min="2825" max="2825" width="11.6640625" style="50" bestFit="1" customWidth="1"/>
    <col min="2826" max="2826" width="15.1640625" style="50" customWidth="1"/>
    <col min="2827" max="2827" width="14.1640625" style="50" customWidth="1"/>
    <col min="2828" max="2828" width="13.33203125" style="50" customWidth="1"/>
    <col min="2829" max="2829" width="12.5" style="50" customWidth="1"/>
    <col min="2830" max="2831" width="13.5" style="50" customWidth="1"/>
    <col min="2832" max="3072" width="10.83203125" style="50"/>
    <col min="3073" max="3073" width="1.83203125" style="50" customWidth="1"/>
    <col min="3074" max="3074" width="6.83203125" style="50" customWidth="1"/>
    <col min="3075" max="3075" width="21.6640625" style="50" customWidth="1"/>
    <col min="3076" max="3076" width="13.83203125" style="50" customWidth="1"/>
    <col min="3077" max="3077" width="14" style="50" customWidth="1"/>
    <col min="3078" max="3078" width="3.1640625" style="50" customWidth="1"/>
    <col min="3079" max="3079" width="11.6640625" style="50" bestFit="1" customWidth="1"/>
    <col min="3080" max="3080" width="2.5" style="50" customWidth="1"/>
    <col min="3081" max="3081" width="11.6640625" style="50" bestFit="1" customWidth="1"/>
    <col min="3082" max="3082" width="15.1640625" style="50" customWidth="1"/>
    <col min="3083" max="3083" width="14.1640625" style="50" customWidth="1"/>
    <col min="3084" max="3084" width="13.33203125" style="50" customWidth="1"/>
    <col min="3085" max="3085" width="12.5" style="50" customWidth="1"/>
    <col min="3086" max="3087" width="13.5" style="50" customWidth="1"/>
    <col min="3088" max="3328" width="10.83203125" style="50"/>
    <col min="3329" max="3329" width="1.83203125" style="50" customWidth="1"/>
    <col min="3330" max="3330" width="6.83203125" style="50" customWidth="1"/>
    <col min="3331" max="3331" width="21.6640625" style="50" customWidth="1"/>
    <col min="3332" max="3332" width="13.83203125" style="50" customWidth="1"/>
    <col min="3333" max="3333" width="14" style="50" customWidth="1"/>
    <col min="3334" max="3334" width="3.1640625" style="50" customWidth="1"/>
    <col min="3335" max="3335" width="11.6640625" style="50" bestFit="1" customWidth="1"/>
    <col min="3336" max="3336" width="2.5" style="50" customWidth="1"/>
    <col min="3337" max="3337" width="11.6640625" style="50" bestFit="1" customWidth="1"/>
    <col min="3338" max="3338" width="15.1640625" style="50" customWidth="1"/>
    <col min="3339" max="3339" width="14.1640625" style="50" customWidth="1"/>
    <col min="3340" max="3340" width="13.33203125" style="50" customWidth="1"/>
    <col min="3341" max="3341" width="12.5" style="50" customWidth="1"/>
    <col min="3342" max="3343" width="13.5" style="50" customWidth="1"/>
    <col min="3344" max="3584" width="10.83203125" style="50"/>
    <col min="3585" max="3585" width="1.83203125" style="50" customWidth="1"/>
    <col min="3586" max="3586" width="6.83203125" style="50" customWidth="1"/>
    <col min="3587" max="3587" width="21.6640625" style="50" customWidth="1"/>
    <col min="3588" max="3588" width="13.83203125" style="50" customWidth="1"/>
    <col min="3589" max="3589" width="14" style="50" customWidth="1"/>
    <col min="3590" max="3590" width="3.1640625" style="50" customWidth="1"/>
    <col min="3591" max="3591" width="11.6640625" style="50" bestFit="1" customWidth="1"/>
    <col min="3592" max="3592" width="2.5" style="50" customWidth="1"/>
    <col min="3593" max="3593" width="11.6640625" style="50" bestFit="1" customWidth="1"/>
    <col min="3594" max="3594" width="15.1640625" style="50" customWidth="1"/>
    <col min="3595" max="3595" width="14.1640625" style="50" customWidth="1"/>
    <col min="3596" max="3596" width="13.33203125" style="50" customWidth="1"/>
    <col min="3597" max="3597" width="12.5" style="50" customWidth="1"/>
    <col min="3598" max="3599" width="13.5" style="50" customWidth="1"/>
    <col min="3600" max="3840" width="10.83203125" style="50"/>
    <col min="3841" max="3841" width="1.83203125" style="50" customWidth="1"/>
    <col min="3842" max="3842" width="6.83203125" style="50" customWidth="1"/>
    <col min="3843" max="3843" width="21.6640625" style="50" customWidth="1"/>
    <col min="3844" max="3844" width="13.83203125" style="50" customWidth="1"/>
    <col min="3845" max="3845" width="14" style="50" customWidth="1"/>
    <col min="3846" max="3846" width="3.1640625" style="50" customWidth="1"/>
    <col min="3847" max="3847" width="11.6640625" style="50" bestFit="1" customWidth="1"/>
    <col min="3848" max="3848" width="2.5" style="50" customWidth="1"/>
    <col min="3849" max="3849" width="11.6640625" style="50" bestFit="1" customWidth="1"/>
    <col min="3850" max="3850" width="15.1640625" style="50" customWidth="1"/>
    <col min="3851" max="3851" width="14.1640625" style="50" customWidth="1"/>
    <col min="3852" max="3852" width="13.33203125" style="50" customWidth="1"/>
    <col min="3853" max="3853" width="12.5" style="50" customWidth="1"/>
    <col min="3854" max="3855" width="13.5" style="50" customWidth="1"/>
    <col min="3856" max="4096" width="10.83203125" style="50"/>
    <col min="4097" max="4097" width="1.83203125" style="50" customWidth="1"/>
    <col min="4098" max="4098" width="6.83203125" style="50" customWidth="1"/>
    <col min="4099" max="4099" width="21.6640625" style="50" customWidth="1"/>
    <col min="4100" max="4100" width="13.83203125" style="50" customWidth="1"/>
    <col min="4101" max="4101" width="14" style="50" customWidth="1"/>
    <col min="4102" max="4102" width="3.1640625" style="50" customWidth="1"/>
    <col min="4103" max="4103" width="11.6640625" style="50" bestFit="1" customWidth="1"/>
    <col min="4104" max="4104" width="2.5" style="50" customWidth="1"/>
    <col min="4105" max="4105" width="11.6640625" style="50" bestFit="1" customWidth="1"/>
    <col min="4106" max="4106" width="15.1640625" style="50" customWidth="1"/>
    <col min="4107" max="4107" width="14.1640625" style="50" customWidth="1"/>
    <col min="4108" max="4108" width="13.33203125" style="50" customWidth="1"/>
    <col min="4109" max="4109" width="12.5" style="50" customWidth="1"/>
    <col min="4110" max="4111" width="13.5" style="50" customWidth="1"/>
    <col min="4112" max="4352" width="10.83203125" style="50"/>
    <col min="4353" max="4353" width="1.83203125" style="50" customWidth="1"/>
    <col min="4354" max="4354" width="6.83203125" style="50" customWidth="1"/>
    <col min="4355" max="4355" width="21.6640625" style="50" customWidth="1"/>
    <col min="4356" max="4356" width="13.83203125" style="50" customWidth="1"/>
    <col min="4357" max="4357" width="14" style="50" customWidth="1"/>
    <col min="4358" max="4358" width="3.1640625" style="50" customWidth="1"/>
    <col min="4359" max="4359" width="11.6640625" style="50" bestFit="1" customWidth="1"/>
    <col min="4360" max="4360" width="2.5" style="50" customWidth="1"/>
    <col min="4361" max="4361" width="11.6640625" style="50" bestFit="1" customWidth="1"/>
    <col min="4362" max="4362" width="15.1640625" style="50" customWidth="1"/>
    <col min="4363" max="4363" width="14.1640625" style="50" customWidth="1"/>
    <col min="4364" max="4364" width="13.33203125" style="50" customWidth="1"/>
    <col min="4365" max="4365" width="12.5" style="50" customWidth="1"/>
    <col min="4366" max="4367" width="13.5" style="50" customWidth="1"/>
    <col min="4368" max="4608" width="10.83203125" style="50"/>
    <col min="4609" max="4609" width="1.83203125" style="50" customWidth="1"/>
    <col min="4610" max="4610" width="6.83203125" style="50" customWidth="1"/>
    <col min="4611" max="4611" width="21.6640625" style="50" customWidth="1"/>
    <col min="4612" max="4612" width="13.83203125" style="50" customWidth="1"/>
    <col min="4613" max="4613" width="14" style="50" customWidth="1"/>
    <col min="4614" max="4614" width="3.1640625" style="50" customWidth="1"/>
    <col min="4615" max="4615" width="11.6640625" style="50" bestFit="1" customWidth="1"/>
    <col min="4616" max="4616" width="2.5" style="50" customWidth="1"/>
    <col min="4617" max="4617" width="11.6640625" style="50" bestFit="1" customWidth="1"/>
    <col min="4618" max="4618" width="15.1640625" style="50" customWidth="1"/>
    <col min="4619" max="4619" width="14.1640625" style="50" customWidth="1"/>
    <col min="4620" max="4620" width="13.33203125" style="50" customWidth="1"/>
    <col min="4621" max="4621" width="12.5" style="50" customWidth="1"/>
    <col min="4622" max="4623" width="13.5" style="50" customWidth="1"/>
    <col min="4624" max="4864" width="10.83203125" style="50"/>
    <col min="4865" max="4865" width="1.83203125" style="50" customWidth="1"/>
    <col min="4866" max="4866" width="6.83203125" style="50" customWidth="1"/>
    <col min="4867" max="4867" width="21.6640625" style="50" customWidth="1"/>
    <col min="4868" max="4868" width="13.83203125" style="50" customWidth="1"/>
    <col min="4869" max="4869" width="14" style="50" customWidth="1"/>
    <col min="4870" max="4870" width="3.1640625" style="50" customWidth="1"/>
    <col min="4871" max="4871" width="11.6640625" style="50" bestFit="1" customWidth="1"/>
    <col min="4872" max="4872" width="2.5" style="50" customWidth="1"/>
    <col min="4873" max="4873" width="11.6640625" style="50" bestFit="1" customWidth="1"/>
    <col min="4874" max="4874" width="15.1640625" style="50" customWidth="1"/>
    <col min="4875" max="4875" width="14.1640625" style="50" customWidth="1"/>
    <col min="4876" max="4876" width="13.33203125" style="50" customWidth="1"/>
    <col min="4877" max="4877" width="12.5" style="50" customWidth="1"/>
    <col min="4878" max="4879" width="13.5" style="50" customWidth="1"/>
    <col min="4880" max="5120" width="10.83203125" style="50"/>
    <col min="5121" max="5121" width="1.83203125" style="50" customWidth="1"/>
    <col min="5122" max="5122" width="6.83203125" style="50" customWidth="1"/>
    <col min="5123" max="5123" width="21.6640625" style="50" customWidth="1"/>
    <col min="5124" max="5124" width="13.83203125" style="50" customWidth="1"/>
    <col min="5125" max="5125" width="14" style="50" customWidth="1"/>
    <col min="5126" max="5126" width="3.1640625" style="50" customWidth="1"/>
    <col min="5127" max="5127" width="11.6640625" style="50" bestFit="1" customWidth="1"/>
    <col min="5128" max="5128" width="2.5" style="50" customWidth="1"/>
    <col min="5129" max="5129" width="11.6640625" style="50" bestFit="1" customWidth="1"/>
    <col min="5130" max="5130" width="15.1640625" style="50" customWidth="1"/>
    <col min="5131" max="5131" width="14.1640625" style="50" customWidth="1"/>
    <col min="5132" max="5132" width="13.33203125" style="50" customWidth="1"/>
    <col min="5133" max="5133" width="12.5" style="50" customWidth="1"/>
    <col min="5134" max="5135" width="13.5" style="50" customWidth="1"/>
    <col min="5136" max="5376" width="10.83203125" style="50"/>
    <col min="5377" max="5377" width="1.83203125" style="50" customWidth="1"/>
    <col min="5378" max="5378" width="6.83203125" style="50" customWidth="1"/>
    <col min="5379" max="5379" width="21.6640625" style="50" customWidth="1"/>
    <col min="5380" max="5380" width="13.83203125" style="50" customWidth="1"/>
    <col min="5381" max="5381" width="14" style="50" customWidth="1"/>
    <col min="5382" max="5382" width="3.1640625" style="50" customWidth="1"/>
    <col min="5383" max="5383" width="11.6640625" style="50" bestFit="1" customWidth="1"/>
    <col min="5384" max="5384" width="2.5" style="50" customWidth="1"/>
    <col min="5385" max="5385" width="11.6640625" style="50" bestFit="1" customWidth="1"/>
    <col min="5386" max="5386" width="15.1640625" style="50" customWidth="1"/>
    <col min="5387" max="5387" width="14.1640625" style="50" customWidth="1"/>
    <col min="5388" max="5388" width="13.33203125" style="50" customWidth="1"/>
    <col min="5389" max="5389" width="12.5" style="50" customWidth="1"/>
    <col min="5390" max="5391" width="13.5" style="50" customWidth="1"/>
    <col min="5392" max="5632" width="10.83203125" style="50"/>
    <col min="5633" max="5633" width="1.83203125" style="50" customWidth="1"/>
    <col min="5634" max="5634" width="6.83203125" style="50" customWidth="1"/>
    <col min="5635" max="5635" width="21.6640625" style="50" customWidth="1"/>
    <col min="5636" max="5636" width="13.83203125" style="50" customWidth="1"/>
    <col min="5637" max="5637" width="14" style="50" customWidth="1"/>
    <col min="5638" max="5638" width="3.1640625" style="50" customWidth="1"/>
    <col min="5639" max="5639" width="11.6640625" style="50" bestFit="1" customWidth="1"/>
    <col min="5640" max="5640" width="2.5" style="50" customWidth="1"/>
    <col min="5641" max="5641" width="11.6640625" style="50" bestFit="1" customWidth="1"/>
    <col min="5642" max="5642" width="15.1640625" style="50" customWidth="1"/>
    <col min="5643" max="5643" width="14.1640625" style="50" customWidth="1"/>
    <col min="5644" max="5644" width="13.33203125" style="50" customWidth="1"/>
    <col min="5645" max="5645" width="12.5" style="50" customWidth="1"/>
    <col min="5646" max="5647" width="13.5" style="50" customWidth="1"/>
    <col min="5648" max="5888" width="10.83203125" style="50"/>
    <col min="5889" max="5889" width="1.83203125" style="50" customWidth="1"/>
    <col min="5890" max="5890" width="6.83203125" style="50" customWidth="1"/>
    <col min="5891" max="5891" width="21.6640625" style="50" customWidth="1"/>
    <col min="5892" max="5892" width="13.83203125" style="50" customWidth="1"/>
    <col min="5893" max="5893" width="14" style="50" customWidth="1"/>
    <col min="5894" max="5894" width="3.1640625" style="50" customWidth="1"/>
    <col min="5895" max="5895" width="11.6640625" style="50" bestFit="1" customWidth="1"/>
    <col min="5896" max="5896" width="2.5" style="50" customWidth="1"/>
    <col min="5897" max="5897" width="11.6640625" style="50" bestFit="1" customWidth="1"/>
    <col min="5898" max="5898" width="15.1640625" style="50" customWidth="1"/>
    <col min="5899" max="5899" width="14.1640625" style="50" customWidth="1"/>
    <col min="5900" max="5900" width="13.33203125" style="50" customWidth="1"/>
    <col min="5901" max="5901" width="12.5" style="50" customWidth="1"/>
    <col min="5902" max="5903" width="13.5" style="50" customWidth="1"/>
    <col min="5904" max="6144" width="10.83203125" style="50"/>
    <col min="6145" max="6145" width="1.83203125" style="50" customWidth="1"/>
    <col min="6146" max="6146" width="6.83203125" style="50" customWidth="1"/>
    <col min="6147" max="6147" width="21.6640625" style="50" customWidth="1"/>
    <col min="6148" max="6148" width="13.83203125" style="50" customWidth="1"/>
    <col min="6149" max="6149" width="14" style="50" customWidth="1"/>
    <col min="6150" max="6150" width="3.1640625" style="50" customWidth="1"/>
    <col min="6151" max="6151" width="11.6640625" style="50" bestFit="1" customWidth="1"/>
    <col min="6152" max="6152" width="2.5" style="50" customWidth="1"/>
    <col min="6153" max="6153" width="11.6640625" style="50" bestFit="1" customWidth="1"/>
    <col min="6154" max="6154" width="15.1640625" style="50" customWidth="1"/>
    <col min="6155" max="6155" width="14.1640625" style="50" customWidth="1"/>
    <col min="6156" max="6156" width="13.33203125" style="50" customWidth="1"/>
    <col min="6157" max="6157" width="12.5" style="50" customWidth="1"/>
    <col min="6158" max="6159" width="13.5" style="50" customWidth="1"/>
    <col min="6160" max="6400" width="10.83203125" style="50"/>
    <col min="6401" max="6401" width="1.83203125" style="50" customWidth="1"/>
    <col min="6402" max="6402" width="6.83203125" style="50" customWidth="1"/>
    <col min="6403" max="6403" width="21.6640625" style="50" customWidth="1"/>
    <col min="6404" max="6404" width="13.83203125" style="50" customWidth="1"/>
    <col min="6405" max="6405" width="14" style="50" customWidth="1"/>
    <col min="6406" max="6406" width="3.1640625" style="50" customWidth="1"/>
    <col min="6407" max="6407" width="11.6640625" style="50" bestFit="1" customWidth="1"/>
    <col min="6408" max="6408" width="2.5" style="50" customWidth="1"/>
    <col min="6409" max="6409" width="11.6640625" style="50" bestFit="1" customWidth="1"/>
    <col min="6410" max="6410" width="15.1640625" style="50" customWidth="1"/>
    <col min="6411" max="6411" width="14.1640625" style="50" customWidth="1"/>
    <col min="6412" max="6412" width="13.33203125" style="50" customWidth="1"/>
    <col min="6413" max="6413" width="12.5" style="50" customWidth="1"/>
    <col min="6414" max="6415" width="13.5" style="50" customWidth="1"/>
    <col min="6416" max="6656" width="10.83203125" style="50"/>
    <col min="6657" max="6657" width="1.83203125" style="50" customWidth="1"/>
    <col min="6658" max="6658" width="6.83203125" style="50" customWidth="1"/>
    <col min="6659" max="6659" width="21.6640625" style="50" customWidth="1"/>
    <col min="6660" max="6660" width="13.83203125" style="50" customWidth="1"/>
    <col min="6661" max="6661" width="14" style="50" customWidth="1"/>
    <col min="6662" max="6662" width="3.1640625" style="50" customWidth="1"/>
    <col min="6663" max="6663" width="11.6640625" style="50" bestFit="1" customWidth="1"/>
    <col min="6664" max="6664" width="2.5" style="50" customWidth="1"/>
    <col min="6665" max="6665" width="11.6640625" style="50" bestFit="1" customWidth="1"/>
    <col min="6666" max="6666" width="15.1640625" style="50" customWidth="1"/>
    <col min="6667" max="6667" width="14.1640625" style="50" customWidth="1"/>
    <col min="6668" max="6668" width="13.33203125" style="50" customWidth="1"/>
    <col min="6669" max="6669" width="12.5" style="50" customWidth="1"/>
    <col min="6670" max="6671" width="13.5" style="50" customWidth="1"/>
    <col min="6672" max="6912" width="10.83203125" style="50"/>
    <col min="6913" max="6913" width="1.83203125" style="50" customWidth="1"/>
    <col min="6914" max="6914" width="6.83203125" style="50" customWidth="1"/>
    <col min="6915" max="6915" width="21.6640625" style="50" customWidth="1"/>
    <col min="6916" max="6916" width="13.83203125" style="50" customWidth="1"/>
    <col min="6917" max="6917" width="14" style="50" customWidth="1"/>
    <col min="6918" max="6918" width="3.1640625" style="50" customWidth="1"/>
    <col min="6919" max="6919" width="11.6640625" style="50" bestFit="1" customWidth="1"/>
    <col min="6920" max="6920" width="2.5" style="50" customWidth="1"/>
    <col min="6921" max="6921" width="11.6640625" style="50" bestFit="1" customWidth="1"/>
    <col min="6922" max="6922" width="15.1640625" style="50" customWidth="1"/>
    <col min="6923" max="6923" width="14.1640625" style="50" customWidth="1"/>
    <col min="6924" max="6924" width="13.33203125" style="50" customWidth="1"/>
    <col min="6925" max="6925" width="12.5" style="50" customWidth="1"/>
    <col min="6926" max="6927" width="13.5" style="50" customWidth="1"/>
    <col min="6928" max="7168" width="10.83203125" style="50"/>
    <col min="7169" max="7169" width="1.83203125" style="50" customWidth="1"/>
    <col min="7170" max="7170" width="6.83203125" style="50" customWidth="1"/>
    <col min="7171" max="7171" width="21.6640625" style="50" customWidth="1"/>
    <col min="7172" max="7172" width="13.83203125" style="50" customWidth="1"/>
    <col min="7173" max="7173" width="14" style="50" customWidth="1"/>
    <col min="7174" max="7174" width="3.1640625" style="50" customWidth="1"/>
    <col min="7175" max="7175" width="11.6640625" style="50" bestFit="1" customWidth="1"/>
    <col min="7176" max="7176" width="2.5" style="50" customWidth="1"/>
    <col min="7177" max="7177" width="11.6640625" style="50" bestFit="1" customWidth="1"/>
    <col min="7178" max="7178" width="15.1640625" style="50" customWidth="1"/>
    <col min="7179" max="7179" width="14.1640625" style="50" customWidth="1"/>
    <col min="7180" max="7180" width="13.33203125" style="50" customWidth="1"/>
    <col min="7181" max="7181" width="12.5" style="50" customWidth="1"/>
    <col min="7182" max="7183" width="13.5" style="50" customWidth="1"/>
    <col min="7184" max="7424" width="10.83203125" style="50"/>
    <col min="7425" max="7425" width="1.83203125" style="50" customWidth="1"/>
    <col min="7426" max="7426" width="6.83203125" style="50" customWidth="1"/>
    <col min="7427" max="7427" width="21.6640625" style="50" customWidth="1"/>
    <col min="7428" max="7428" width="13.83203125" style="50" customWidth="1"/>
    <col min="7429" max="7429" width="14" style="50" customWidth="1"/>
    <col min="7430" max="7430" width="3.1640625" style="50" customWidth="1"/>
    <col min="7431" max="7431" width="11.6640625" style="50" bestFit="1" customWidth="1"/>
    <col min="7432" max="7432" width="2.5" style="50" customWidth="1"/>
    <col min="7433" max="7433" width="11.6640625" style="50" bestFit="1" customWidth="1"/>
    <col min="7434" max="7434" width="15.1640625" style="50" customWidth="1"/>
    <col min="7435" max="7435" width="14.1640625" style="50" customWidth="1"/>
    <col min="7436" max="7436" width="13.33203125" style="50" customWidth="1"/>
    <col min="7437" max="7437" width="12.5" style="50" customWidth="1"/>
    <col min="7438" max="7439" width="13.5" style="50" customWidth="1"/>
    <col min="7440" max="7680" width="10.83203125" style="50"/>
    <col min="7681" max="7681" width="1.83203125" style="50" customWidth="1"/>
    <col min="7682" max="7682" width="6.83203125" style="50" customWidth="1"/>
    <col min="7683" max="7683" width="21.6640625" style="50" customWidth="1"/>
    <col min="7684" max="7684" width="13.83203125" style="50" customWidth="1"/>
    <col min="7685" max="7685" width="14" style="50" customWidth="1"/>
    <col min="7686" max="7686" width="3.1640625" style="50" customWidth="1"/>
    <col min="7687" max="7687" width="11.6640625" style="50" bestFit="1" customWidth="1"/>
    <col min="7688" max="7688" width="2.5" style="50" customWidth="1"/>
    <col min="7689" max="7689" width="11.6640625" style="50" bestFit="1" customWidth="1"/>
    <col min="7690" max="7690" width="15.1640625" style="50" customWidth="1"/>
    <col min="7691" max="7691" width="14.1640625" style="50" customWidth="1"/>
    <col min="7692" max="7692" width="13.33203125" style="50" customWidth="1"/>
    <col min="7693" max="7693" width="12.5" style="50" customWidth="1"/>
    <col min="7694" max="7695" width="13.5" style="50" customWidth="1"/>
    <col min="7696" max="7936" width="10.83203125" style="50"/>
    <col min="7937" max="7937" width="1.83203125" style="50" customWidth="1"/>
    <col min="7938" max="7938" width="6.83203125" style="50" customWidth="1"/>
    <col min="7939" max="7939" width="21.6640625" style="50" customWidth="1"/>
    <col min="7940" max="7940" width="13.83203125" style="50" customWidth="1"/>
    <col min="7941" max="7941" width="14" style="50" customWidth="1"/>
    <col min="7942" max="7942" width="3.1640625" style="50" customWidth="1"/>
    <col min="7943" max="7943" width="11.6640625" style="50" bestFit="1" customWidth="1"/>
    <col min="7944" max="7944" width="2.5" style="50" customWidth="1"/>
    <col min="7945" max="7945" width="11.6640625" style="50" bestFit="1" customWidth="1"/>
    <col min="7946" max="7946" width="15.1640625" style="50" customWidth="1"/>
    <col min="7947" max="7947" width="14.1640625" style="50" customWidth="1"/>
    <col min="7948" max="7948" width="13.33203125" style="50" customWidth="1"/>
    <col min="7949" max="7949" width="12.5" style="50" customWidth="1"/>
    <col min="7950" max="7951" width="13.5" style="50" customWidth="1"/>
    <col min="7952" max="8192" width="10.83203125" style="50"/>
    <col min="8193" max="8193" width="1.83203125" style="50" customWidth="1"/>
    <col min="8194" max="8194" width="6.83203125" style="50" customWidth="1"/>
    <col min="8195" max="8195" width="21.6640625" style="50" customWidth="1"/>
    <col min="8196" max="8196" width="13.83203125" style="50" customWidth="1"/>
    <col min="8197" max="8197" width="14" style="50" customWidth="1"/>
    <col min="8198" max="8198" width="3.1640625" style="50" customWidth="1"/>
    <col min="8199" max="8199" width="11.6640625" style="50" bestFit="1" customWidth="1"/>
    <col min="8200" max="8200" width="2.5" style="50" customWidth="1"/>
    <col min="8201" max="8201" width="11.6640625" style="50" bestFit="1" customWidth="1"/>
    <col min="8202" max="8202" width="15.1640625" style="50" customWidth="1"/>
    <col min="8203" max="8203" width="14.1640625" style="50" customWidth="1"/>
    <col min="8204" max="8204" width="13.33203125" style="50" customWidth="1"/>
    <col min="8205" max="8205" width="12.5" style="50" customWidth="1"/>
    <col min="8206" max="8207" width="13.5" style="50" customWidth="1"/>
    <col min="8208" max="8448" width="10.83203125" style="50"/>
    <col min="8449" max="8449" width="1.83203125" style="50" customWidth="1"/>
    <col min="8450" max="8450" width="6.83203125" style="50" customWidth="1"/>
    <col min="8451" max="8451" width="21.6640625" style="50" customWidth="1"/>
    <col min="8452" max="8452" width="13.83203125" style="50" customWidth="1"/>
    <col min="8453" max="8453" width="14" style="50" customWidth="1"/>
    <col min="8454" max="8454" width="3.1640625" style="50" customWidth="1"/>
    <col min="8455" max="8455" width="11.6640625" style="50" bestFit="1" customWidth="1"/>
    <col min="8456" max="8456" width="2.5" style="50" customWidth="1"/>
    <col min="8457" max="8457" width="11.6640625" style="50" bestFit="1" customWidth="1"/>
    <col min="8458" max="8458" width="15.1640625" style="50" customWidth="1"/>
    <col min="8459" max="8459" width="14.1640625" style="50" customWidth="1"/>
    <col min="8460" max="8460" width="13.33203125" style="50" customWidth="1"/>
    <col min="8461" max="8461" width="12.5" style="50" customWidth="1"/>
    <col min="8462" max="8463" width="13.5" style="50" customWidth="1"/>
    <col min="8464" max="8704" width="10.83203125" style="50"/>
    <col min="8705" max="8705" width="1.83203125" style="50" customWidth="1"/>
    <col min="8706" max="8706" width="6.83203125" style="50" customWidth="1"/>
    <col min="8707" max="8707" width="21.6640625" style="50" customWidth="1"/>
    <col min="8708" max="8708" width="13.83203125" style="50" customWidth="1"/>
    <col min="8709" max="8709" width="14" style="50" customWidth="1"/>
    <col min="8710" max="8710" width="3.1640625" style="50" customWidth="1"/>
    <col min="8711" max="8711" width="11.6640625" style="50" bestFit="1" customWidth="1"/>
    <col min="8712" max="8712" width="2.5" style="50" customWidth="1"/>
    <col min="8713" max="8713" width="11.6640625" style="50" bestFit="1" customWidth="1"/>
    <col min="8714" max="8714" width="15.1640625" style="50" customWidth="1"/>
    <col min="8715" max="8715" width="14.1640625" style="50" customWidth="1"/>
    <col min="8716" max="8716" width="13.33203125" style="50" customWidth="1"/>
    <col min="8717" max="8717" width="12.5" style="50" customWidth="1"/>
    <col min="8718" max="8719" width="13.5" style="50" customWidth="1"/>
    <col min="8720" max="8960" width="10.83203125" style="50"/>
    <col min="8961" max="8961" width="1.83203125" style="50" customWidth="1"/>
    <col min="8962" max="8962" width="6.83203125" style="50" customWidth="1"/>
    <col min="8963" max="8963" width="21.6640625" style="50" customWidth="1"/>
    <col min="8964" max="8964" width="13.83203125" style="50" customWidth="1"/>
    <col min="8965" max="8965" width="14" style="50" customWidth="1"/>
    <col min="8966" max="8966" width="3.1640625" style="50" customWidth="1"/>
    <col min="8967" max="8967" width="11.6640625" style="50" bestFit="1" customWidth="1"/>
    <col min="8968" max="8968" width="2.5" style="50" customWidth="1"/>
    <col min="8969" max="8969" width="11.6640625" style="50" bestFit="1" customWidth="1"/>
    <col min="8970" max="8970" width="15.1640625" style="50" customWidth="1"/>
    <col min="8971" max="8971" width="14.1640625" style="50" customWidth="1"/>
    <col min="8972" max="8972" width="13.33203125" style="50" customWidth="1"/>
    <col min="8973" max="8973" width="12.5" style="50" customWidth="1"/>
    <col min="8974" max="8975" width="13.5" style="50" customWidth="1"/>
    <col min="8976" max="9216" width="10.83203125" style="50"/>
    <col min="9217" max="9217" width="1.83203125" style="50" customWidth="1"/>
    <col min="9218" max="9218" width="6.83203125" style="50" customWidth="1"/>
    <col min="9219" max="9219" width="21.6640625" style="50" customWidth="1"/>
    <col min="9220" max="9220" width="13.83203125" style="50" customWidth="1"/>
    <col min="9221" max="9221" width="14" style="50" customWidth="1"/>
    <col min="9222" max="9222" width="3.1640625" style="50" customWidth="1"/>
    <col min="9223" max="9223" width="11.6640625" style="50" bestFit="1" customWidth="1"/>
    <col min="9224" max="9224" width="2.5" style="50" customWidth="1"/>
    <col min="9225" max="9225" width="11.6640625" style="50" bestFit="1" customWidth="1"/>
    <col min="9226" max="9226" width="15.1640625" style="50" customWidth="1"/>
    <col min="9227" max="9227" width="14.1640625" style="50" customWidth="1"/>
    <col min="9228" max="9228" width="13.33203125" style="50" customWidth="1"/>
    <col min="9229" max="9229" width="12.5" style="50" customWidth="1"/>
    <col min="9230" max="9231" width="13.5" style="50" customWidth="1"/>
    <col min="9232" max="9472" width="10.83203125" style="50"/>
    <col min="9473" max="9473" width="1.83203125" style="50" customWidth="1"/>
    <col min="9474" max="9474" width="6.83203125" style="50" customWidth="1"/>
    <col min="9475" max="9475" width="21.6640625" style="50" customWidth="1"/>
    <col min="9476" max="9476" width="13.83203125" style="50" customWidth="1"/>
    <col min="9477" max="9477" width="14" style="50" customWidth="1"/>
    <col min="9478" max="9478" width="3.1640625" style="50" customWidth="1"/>
    <col min="9479" max="9479" width="11.6640625" style="50" bestFit="1" customWidth="1"/>
    <col min="9480" max="9480" width="2.5" style="50" customWidth="1"/>
    <col min="9481" max="9481" width="11.6640625" style="50" bestFit="1" customWidth="1"/>
    <col min="9482" max="9482" width="15.1640625" style="50" customWidth="1"/>
    <col min="9483" max="9483" width="14.1640625" style="50" customWidth="1"/>
    <col min="9484" max="9484" width="13.33203125" style="50" customWidth="1"/>
    <col min="9485" max="9485" width="12.5" style="50" customWidth="1"/>
    <col min="9486" max="9487" width="13.5" style="50" customWidth="1"/>
    <col min="9488" max="9728" width="10.83203125" style="50"/>
    <col min="9729" max="9729" width="1.83203125" style="50" customWidth="1"/>
    <col min="9730" max="9730" width="6.83203125" style="50" customWidth="1"/>
    <col min="9731" max="9731" width="21.6640625" style="50" customWidth="1"/>
    <col min="9732" max="9732" width="13.83203125" style="50" customWidth="1"/>
    <col min="9733" max="9733" width="14" style="50" customWidth="1"/>
    <col min="9734" max="9734" width="3.1640625" style="50" customWidth="1"/>
    <col min="9735" max="9735" width="11.6640625" style="50" bestFit="1" customWidth="1"/>
    <col min="9736" max="9736" width="2.5" style="50" customWidth="1"/>
    <col min="9737" max="9737" width="11.6640625" style="50" bestFit="1" customWidth="1"/>
    <col min="9738" max="9738" width="15.1640625" style="50" customWidth="1"/>
    <col min="9739" max="9739" width="14.1640625" style="50" customWidth="1"/>
    <col min="9740" max="9740" width="13.33203125" style="50" customWidth="1"/>
    <col min="9741" max="9741" width="12.5" style="50" customWidth="1"/>
    <col min="9742" max="9743" width="13.5" style="50" customWidth="1"/>
    <col min="9744" max="9984" width="10.83203125" style="50"/>
    <col min="9985" max="9985" width="1.83203125" style="50" customWidth="1"/>
    <col min="9986" max="9986" width="6.83203125" style="50" customWidth="1"/>
    <col min="9987" max="9987" width="21.6640625" style="50" customWidth="1"/>
    <col min="9988" max="9988" width="13.83203125" style="50" customWidth="1"/>
    <col min="9989" max="9989" width="14" style="50" customWidth="1"/>
    <col min="9990" max="9990" width="3.1640625" style="50" customWidth="1"/>
    <col min="9991" max="9991" width="11.6640625" style="50" bestFit="1" customWidth="1"/>
    <col min="9992" max="9992" width="2.5" style="50" customWidth="1"/>
    <col min="9993" max="9993" width="11.6640625" style="50" bestFit="1" customWidth="1"/>
    <col min="9994" max="9994" width="15.1640625" style="50" customWidth="1"/>
    <col min="9995" max="9995" width="14.1640625" style="50" customWidth="1"/>
    <col min="9996" max="9996" width="13.33203125" style="50" customWidth="1"/>
    <col min="9997" max="9997" width="12.5" style="50" customWidth="1"/>
    <col min="9998" max="9999" width="13.5" style="50" customWidth="1"/>
    <col min="10000" max="10240" width="10.83203125" style="50"/>
    <col min="10241" max="10241" width="1.83203125" style="50" customWidth="1"/>
    <col min="10242" max="10242" width="6.83203125" style="50" customWidth="1"/>
    <col min="10243" max="10243" width="21.6640625" style="50" customWidth="1"/>
    <col min="10244" max="10244" width="13.83203125" style="50" customWidth="1"/>
    <col min="10245" max="10245" width="14" style="50" customWidth="1"/>
    <col min="10246" max="10246" width="3.1640625" style="50" customWidth="1"/>
    <col min="10247" max="10247" width="11.6640625" style="50" bestFit="1" customWidth="1"/>
    <col min="10248" max="10248" width="2.5" style="50" customWidth="1"/>
    <col min="10249" max="10249" width="11.6640625" style="50" bestFit="1" customWidth="1"/>
    <col min="10250" max="10250" width="15.1640625" style="50" customWidth="1"/>
    <col min="10251" max="10251" width="14.1640625" style="50" customWidth="1"/>
    <col min="10252" max="10252" width="13.33203125" style="50" customWidth="1"/>
    <col min="10253" max="10253" width="12.5" style="50" customWidth="1"/>
    <col min="10254" max="10255" width="13.5" style="50" customWidth="1"/>
    <col min="10256" max="10496" width="10.83203125" style="50"/>
    <col min="10497" max="10497" width="1.83203125" style="50" customWidth="1"/>
    <col min="10498" max="10498" width="6.83203125" style="50" customWidth="1"/>
    <col min="10499" max="10499" width="21.6640625" style="50" customWidth="1"/>
    <col min="10500" max="10500" width="13.83203125" style="50" customWidth="1"/>
    <col min="10501" max="10501" width="14" style="50" customWidth="1"/>
    <col min="10502" max="10502" width="3.1640625" style="50" customWidth="1"/>
    <col min="10503" max="10503" width="11.6640625" style="50" bestFit="1" customWidth="1"/>
    <col min="10504" max="10504" width="2.5" style="50" customWidth="1"/>
    <col min="10505" max="10505" width="11.6640625" style="50" bestFit="1" customWidth="1"/>
    <col min="10506" max="10506" width="15.1640625" style="50" customWidth="1"/>
    <col min="10507" max="10507" width="14.1640625" style="50" customWidth="1"/>
    <col min="10508" max="10508" width="13.33203125" style="50" customWidth="1"/>
    <col min="10509" max="10509" width="12.5" style="50" customWidth="1"/>
    <col min="10510" max="10511" width="13.5" style="50" customWidth="1"/>
    <col min="10512" max="10752" width="10.83203125" style="50"/>
    <col min="10753" max="10753" width="1.83203125" style="50" customWidth="1"/>
    <col min="10754" max="10754" width="6.83203125" style="50" customWidth="1"/>
    <col min="10755" max="10755" width="21.6640625" style="50" customWidth="1"/>
    <col min="10756" max="10756" width="13.83203125" style="50" customWidth="1"/>
    <col min="10757" max="10757" width="14" style="50" customWidth="1"/>
    <col min="10758" max="10758" width="3.1640625" style="50" customWidth="1"/>
    <col min="10759" max="10759" width="11.6640625" style="50" bestFit="1" customWidth="1"/>
    <col min="10760" max="10760" width="2.5" style="50" customWidth="1"/>
    <col min="10761" max="10761" width="11.6640625" style="50" bestFit="1" customWidth="1"/>
    <col min="10762" max="10762" width="15.1640625" style="50" customWidth="1"/>
    <col min="10763" max="10763" width="14.1640625" style="50" customWidth="1"/>
    <col min="10764" max="10764" width="13.33203125" style="50" customWidth="1"/>
    <col min="10765" max="10765" width="12.5" style="50" customWidth="1"/>
    <col min="10766" max="10767" width="13.5" style="50" customWidth="1"/>
    <col min="10768" max="11008" width="10.83203125" style="50"/>
    <col min="11009" max="11009" width="1.83203125" style="50" customWidth="1"/>
    <col min="11010" max="11010" width="6.83203125" style="50" customWidth="1"/>
    <col min="11011" max="11011" width="21.6640625" style="50" customWidth="1"/>
    <col min="11012" max="11012" width="13.83203125" style="50" customWidth="1"/>
    <col min="11013" max="11013" width="14" style="50" customWidth="1"/>
    <col min="11014" max="11014" width="3.1640625" style="50" customWidth="1"/>
    <col min="11015" max="11015" width="11.6640625" style="50" bestFit="1" customWidth="1"/>
    <col min="11016" max="11016" width="2.5" style="50" customWidth="1"/>
    <col min="11017" max="11017" width="11.6640625" style="50" bestFit="1" customWidth="1"/>
    <col min="11018" max="11018" width="15.1640625" style="50" customWidth="1"/>
    <col min="11019" max="11019" width="14.1640625" style="50" customWidth="1"/>
    <col min="11020" max="11020" width="13.33203125" style="50" customWidth="1"/>
    <col min="11021" max="11021" width="12.5" style="50" customWidth="1"/>
    <col min="11022" max="11023" width="13.5" style="50" customWidth="1"/>
    <col min="11024" max="11264" width="10.83203125" style="50"/>
    <col min="11265" max="11265" width="1.83203125" style="50" customWidth="1"/>
    <col min="11266" max="11266" width="6.83203125" style="50" customWidth="1"/>
    <col min="11267" max="11267" width="21.6640625" style="50" customWidth="1"/>
    <col min="11268" max="11268" width="13.83203125" style="50" customWidth="1"/>
    <col min="11269" max="11269" width="14" style="50" customWidth="1"/>
    <col min="11270" max="11270" width="3.1640625" style="50" customWidth="1"/>
    <col min="11271" max="11271" width="11.6640625" style="50" bestFit="1" customWidth="1"/>
    <col min="11272" max="11272" width="2.5" style="50" customWidth="1"/>
    <col min="11273" max="11273" width="11.6640625" style="50" bestFit="1" customWidth="1"/>
    <col min="11274" max="11274" width="15.1640625" style="50" customWidth="1"/>
    <col min="11275" max="11275" width="14.1640625" style="50" customWidth="1"/>
    <col min="11276" max="11276" width="13.33203125" style="50" customWidth="1"/>
    <col min="11277" max="11277" width="12.5" style="50" customWidth="1"/>
    <col min="11278" max="11279" width="13.5" style="50" customWidth="1"/>
    <col min="11280" max="11520" width="10.83203125" style="50"/>
    <col min="11521" max="11521" width="1.83203125" style="50" customWidth="1"/>
    <col min="11522" max="11522" width="6.83203125" style="50" customWidth="1"/>
    <col min="11523" max="11523" width="21.6640625" style="50" customWidth="1"/>
    <col min="11524" max="11524" width="13.83203125" style="50" customWidth="1"/>
    <col min="11525" max="11525" width="14" style="50" customWidth="1"/>
    <col min="11526" max="11526" width="3.1640625" style="50" customWidth="1"/>
    <col min="11527" max="11527" width="11.6640625" style="50" bestFit="1" customWidth="1"/>
    <col min="11528" max="11528" width="2.5" style="50" customWidth="1"/>
    <col min="11529" max="11529" width="11.6640625" style="50" bestFit="1" customWidth="1"/>
    <col min="11530" max="11530" width="15.1640625" style="50" customWidth="1"/>
    <col min="11531" max="11531" width="14.1640625" style="50" customWidth="1"/>
    <col min="11532" max="11532" width="13.33203125" style="50" customWidth="1"/>
    <col min="11533" max="11533" width="12.5" style="50" customWidth="1"/>
    <col min="11534" max="11535" width="13.5" style="50" customWidth="1"/>
    <col min="11536" max="11776" width="10.83203125" style="50"/>
    <col min="11777" max="11777" width="1.83203125" style="50" customWidth="1"/>
    <col min="11778" max="11778" width="6.83203125" style="50" customWidth="1"/>
    <col min="11779" max="11779" width="21.6640625" style="50" customWidth="1"/>
    <col min="11780" max="11780" width="13.83203125" style="50" customWidth="1"/>
    <col min="11781" max="11781" width="14" style="50" customWidth="1"/>
    <col min="11782" max="11782" width="3.1640625" style="50" customWidth="1"/>
    <col min="11783" max="11783" width="11.6640625" style="50" bestFit="1" customWidth="1"/>
    <col min="11784" max="11784" width="2.5" style="50" customWidth="1"/>
    <col min="11785" max="11785" width="11.6640625" style="50" bestFit="1" customWidth="1"/>
    <col min="11786" max="11786" width="15.1640625" style="50" customWidth="1"/>
    <col min="11787" max="11787" width="14.1640625" style="50" customWidth="1"/>
    <col min="11788" max="11788" width="13.33203125" style="50" customWidth="1"/>
    <col min="11789" max="11789" width="12.5" style="50" customWidth="1"/>
    <col min="11790" max="11791" width="13.5" style="50" customWidth="1"/>
    <col min="11792" max="12032" width="10.83203125" style="50"/>
    <col min="12033" max="12033" width="1.83203125" style="50" customWidth="1"/>
    <col min="12034" max="12034" width="6.83203125" style="50" customWidth="1"/>
    <col min="12035" max="12035" width="21.6640625" style="50" customWidth="1"/>
    <col min="12036" max="12036" width="13.83203125" style="50" customWidth="1"/>
    <col min="12037" max="12037" width="14" style="50" customWidth="1"/>
    <col min="12038" max="12038" width="3.1640625" style="50" customWidth="1"/>
    <col min="12039" max="12039" width="11.6640625" style="50" bestFit="1" customWidth="1"/>
    <col min="12040" max="12040" width="2.5" style="50" customWidth="1"/>
    <col min="12041" max="12041" width="11.6640625" style="50" bestFit="1" customWidth="1"/>
    <col min="12042" max="12042" width="15.1640625" style="50" customWidth="1"/>
    <col min="12043" max="12043" width="14.1640625" style="50" customWidth="1"/>
    <col min="12044" max="12044" width="13.33203125" style="50" customWidth="1"/>
    <col min="12045" max="12045" width="12.5" style="50" customWidth="1"/>
    <col min="12046" max="12047" width="13.5" style="50" customWidth="1"/>
    <col min="12048" max="12288" width="10.83203125" style="50"/>
    <col min="12289" max="12289" width="1.83203125" style="50" customWidth="1"/>
    <col min="12290" max="12290" width="6.83203125" style="50" customWidth="1"/>
    <col min="12291" max="12291" width="21.6640625" style="50" customWidth="1"/>
    <col min="12292" max="12292" width="13.83203125" style="50" customWidth="1"/>
    <col min="12293" max="12293" width="14" style="50" customWidth="1"/>
    <col min="12294" max="12294" width="3.1640625" style="50" customWidth="1"/>
    <col min="12295" max="12295" width="11.6640625" style="50" bestFit="1" customWidth="1"/>
    <col min="12296" max="12296" width="2.5" style="50" customWidth="1"/>
    <col min="12297" max="12297" width="11.6640625" style="50" bestFit="1" customWidth="1"/>
    <col min="12298" max="12298" width="15.1640625" style="50" customWidth="1"/>
    <col min="12299" max="12299" width="14.1640625" style="50" customWidth="1"/>
    <col min="12300" max="12300" width="13.33203125" style="50" customWidth="1"/>
    <col min="12301" max="12301" width="12.5" style="50" customWidth="1"/>
    <col min="12302" max="12303" width="13.5" style="50" customWidth="1"/>
    <col min="12304" max="12544" width="10.83203125" style="50"/>
    <col min="12545" max="12545" width="1.83203125" style="50" customWidth="1"/>
    <col min="12546" max="12546" width="6.83203125" style="50" customWidth="1"/>
    <col min="12547" max="12547" width="21.6640625" style="50" customWidth="1"/>
    <col min="12548" max="12548" width="13.83203125" style="50" customWidth="1"/>
    <col min="12549" max="12549" width="14" style="50" customWidth="1"/>
    <col min="12550" max="12550" width="3.1640625" style="50" customWidth="1"/>
    <col min="12551" max="12551" width="11.6640625" style="50" bestFit="1" customWidth="1"/>
    <col min="12552" max="12552" width="2.5" style="50" customWidth="1"/>
    <col min="12553" max="12553" width="11.6640625" style="50" bestFit="1" customWidth="1"/>
    <col min="12554" max="12554" width="15.1640625" style="50" customWidth="1"/>
    <col min="12555" max="12555" width="14.1640625" style="50" customWidth="1"/>
    <col min="12556" max="12556" width="13.33203125" style="50" customWidth="1"/>
    <col min="12557" max="12557" width="12.5" style="50" customWidth="1"/>
    <col min="12558" max="12559" width="13.5" style="50" customWidth="1"/>
    <col min="12560" max="12800" width="10.83203125" style="50"/>
    <col min="12801" max="12801" width="1.83203125" style="50" customWidth="1"/>
    <col min="12802" max="12802" width="6.83203125" style="50" customWidth="1"/>
    <col min="12803" max="12803" width="21.6640625" style="50" customWidth="1"/>
    <col min="12804" max="12804" width="13.83203125" style="50" customWidth="1"/>
    <col min="12805" max="12805" width="14" style="50" customWidth="1"/>
    <col min="12806" max="12806" width="3.1640625" style="50" customWidth="1"/>
    <col min="12807" max="12807" width="11.6640625" style="50" bestFit="1" customWidth="1"/>
    <col min="12808" max="12808" width="2.5" style="50" customWidth="1"/>
    <col min="12809" max="12809" width="11.6640625" style="50" bestFit="1" customWidth="1"/>
    <col min="12810" max="12810" width="15.1640625" style="50" customWidth="1"/>
    <col min="12811" max="12811" width="14.1640625" style="50" customWidth="1"/>
    <col min="12812" max="12812" width="13.33203125" style="50" customWidth="1"/>
    <col min="12813" max="12813" width="12.5" style="50" customWidth="1"/>
    <col min="12814" max="12815" width="13.5" style="50" customWidth="1"/>
    <col min="12816" max="13056" width="10.83203125" style="50"/>
    <col min="13057" max="13057" width="1.83203125" style="50" customWidth="1"/>
    <col min="13058" max="13058" width="6.83203125" style="50" customWidth="1"/>
    <col min="13059" max="13059" width="21.6640625" style="50" customWidth="1"/>
    <col min="13060" max="13060" width="13.83203125" style="50" customWidth="1"/>
    <col min="13061" max="13061" width="14" style="50" customWidth="1"/>
    <col min="13062" max="13062" width="3.1640625" style="50" customWidth="1"/>
    <col min="13063" max="13063" width="11.6640625" style="50" bestFit="1" customWidth="1"/>
    <col min="13064" max="13064" width="2.5" style="50" customWidth="1"/>
    <col min="13065" max="13065" width="11.6640625" style="50" bestFit="1" customWidth="1"/>
    <col min="13066" max="13066" width="15.1640625" style="50" customWidth="1"/>
    <col min="13067" max="13067" width="14.1640625" style="50" customWidth="1"/>
    <col min="13068" max="13068" width="13.33203125" style="50" customWidth="1"/>
    <col min="13069" max="13069" width="12.5" style="50" customWidth="1"/>
    <col min="13070" max="13071" width="13.5" style="50" customWidth="1"/>
    <col min="13072" max="13312" width="10.83203125" style="50"/>
    <col min="13313" max="13313" width="1.83203125" style="50" customWidth="1"/>
    <col min="13314" max="13314" width="6.83203125" style="50" customWidth="1"/>
    <col min="13315" max="13315" width="21.6640625" style="50" customWidth="1"/>
    <col min="13316" max="13316" width="13.83203125" style="50" customWidth="1"/>
    <col min="13317" max="13317" width="14" style="50" customWidth="1"/>
    <col min="13318" max="13318" width="3.1640625" style="50" customWidth="1"/>
    <col min="13319" max="13319" width="11.6640625" style="50" bestFit="1" customWidth="1"/>
    <col min="13320" max="13320" width="2.5" style="50" customWidth="1"/>
    <col min="13321" max="13321" width="11.6640625" style="50" bestFit="1" customWidth="1"/>
    <col min="13322" max="13322" width="15.1640625" style="50" customWidth="1"/>
    <col min="13323" max="13323" width="14.1640625" style="50" customWidth="1"/>
    <col min="13324" max="13324" width="13.33203125" style="50" customWidth="1"/>
    <col min="13325" max="13325" width="12.5" style="50" customWidth="1"/>
    <col min="13326" max="13327" width="13.5" style="50" customWidth="1"/>
    <col min="13328" max="13568" width="10.83203125" style="50"/>
    <col min="13569" max="13569" width="1.83203125" style="50" customWidth="1"/>
    <col min="13570" max="13570" width="6.83203125" style="50" customWidth="1"/>
    <col min="13571" max="13571" width="21.6640625" style="50" customWidth="1"/>
    <col min="13572" max="13572" width="13.83203125" style="50" customWidth="1"/>
    <col min="13573" max="13573" width="14" style="50" customWidth="1"/>
    <col min="13574" max="13574" width="3.1640625" style="50" customWidth="1"/>
    <col min="13575" max="13575" width="11.6640625" style="50" bestFit="1" customWidth="1"/>
    <col min="13576" max="13576" width="2.5" style="50" customWidth="1"/>
    <col min="13577" max="13577" width="11.6640625" style="50" bestFit="1" customWidth="1"/>
    <col min="13578" max="13578" width="15.1640625" style="50" customWidth="1"/>
    <col min="13579" max="13579" width="14.1640625" style="50" customWidth="1"/>
    <col min="13580" max="13580" width="13.33203125" style="50" customWidth="1"/>
    <col min="13581" max="13581" width="12.5" style="50" customWidth="1"/>
    <col min="13582" max="13583" width="13.5" style="50" customWidth="1"/>
    <col min="13584" max="13824" width="10.83203125" style="50"/>
    <col min="13825" max="13825" width="1.83203125" style="50" customWidth="1"/>
    <col min="13826" max="13826" width="6.83203125" style="50" customWidth="1"/>
    <col min="13827" max="13827" width="21.6640625" style="50" customWidth="1"/>
    <col min="13828" max="13828" width="13.83203125" style="50" customWidth="1"/>
    <col min="13829" max="13829" width="14" style="50" customWidth="1"/>
    <col min="13830" max="13830" width="3.1640625" style="50" customWidth="1"/>
    <col min="13831" max="13831" width="11.6640625" style="50" bestFit="1" customWidth="1"/>
    <col min="13832" max="13832" width="2.5" style="50" customWidth="1"/>
    <col min="13833" max="13833" width="11.6640625" style="50" bestFit="1" customWidth="1"/>
    <col min="13834" max="13834" width="15.1640625" style="50" customWidth="1"/>
    <col min="13835" max="13835" width="14.1640625" style="50" customWidth="1"/>
    <col min="13836" max="13836" width="13.33203125" style="50" customWidth="1"/>
    <col min="13837" max="13837" width="12.5" style="50" customWidth="1"/>
    <col min="13838" max="13839" width="13.5" style="50" customWidth="1"/>
    <col min="13840" max="14080" width="10.83203125" style="50"/>
    <col min="14081" max="14081" width="1.83203125" style="50" customWidth="1"/>
    <col min="14082" max="14082" width="6.83203125" style="50" customWidth="1"/>
    <col min="14083" max="14083" width="21.6640625" style="50" customWidth="1"/>
    <col min="14084" max="14084" width="13.83203125" style="50" customWidth="1"/>
    <col min="14085" max="14085" width="14" style="50" customWidth="1"/>
    <col min="14086" max="14086" width="3.1640625" style="50" customWidth="1"/>
    <col min="14087" max="14087" width="11.6640625" style="50" bestFit="1" customWidth="1"/>
    <col min="14088" max="14088" width="2.5" style="50" customWidth="1"/>
    <col min="14089" max="14089" width="11.6640625" style="50" bestFit="1" customWidth="1"/>
    <col min="14090" max="14090" width="15.1640625" style="50" customWidth="1"/>
    <col min="14091" max="14091" width="14.1640625" style="50" customWidth="1"/>
    <col min="14092" max="14092" width="13.33203125" style="50" customWidth="1"/>
    <col min="14093" max="14093" width="12.5" style="50" customWidth="1"/>
    <col min="14094" max="14095" width="13.5" style="50" customWidth="1"/>
    <col min="14096" max="14336" width="10.83203125" style="50"/>
    <col min="14337" max="14337" width="1.83203125" style="50" customWidth="1"/>
    <col min="14338" max="14338" width="6.83203125" style="50" customWidth="1"/>
    <col min="14339" max="14339" width="21.6640625" style="50" customWidth="1"/>
    <col min="14340" max="14340" width="13.83203125" style="50" customWidth="1"/>
    <col min="14341" max="14341" width="14" style="50" customWidth="1"/>
    <col min="14342" max="14342" width="3.1640625" style="50" customWidth="1"/>
    <col min="14343" max="14343" width="11.6640625" style="50" bestFit="1" customWidth="1"/>
    <col min="14344" max="14344" width="2.5" style="50" customWidth="1"/>
    <col min="14345" max="14345" width="11.6640625" style="50" bestFit="1" customWidth="1"/>
    <col min="14346" max="14346" width="15.1640625" style="50" customWidth="1"/>
    <col min="14347" max="14347" width="14.1640625" style="50" customWidth="1"/>
    <col min="14348" max="14348" width="13.33203125" style="50" customWidth="1"/>
    <col min="14349" max="14349" width="12.5" style="50" customWidth="1"/>
    <col min="14350" max="14351" width="13.5" style="50" customWidth="1"/>
    <col min="14352" max="14592" width="10.83203125" style="50"/>
    <col min="14593" max="14593" width="1.83203125" style="50" customWidth="1"/>
    <col min="14594" max="14594" width="6.83203125" style="50" customWidth="1"/>
    <col min="14595" max="14595" width="21.6640625" style="50" customWidth="1"/>
    <col min="14596" max="14596" width="13.83203125" style="50" customWidth="1"/>
    <col min="14597" max="14597" width="14" style="50" customWidth="1"/>
    <col min="14598" max="14598" width="3.1640625" style="50" customWidth="1"/>
    <col min="14599" max="14599" width="11.6640625" style="50" bestFit="1" customWidth="1"/>
    <col min="14600" max="14600" width="2.5" style="50" customWidth="1"/>
    <col min="14601" max="14601" width="11.6640625" style="50" bestFit="1" customWidth="1"/>
    <col min="14602" max="14602" width="15.1640625" style="50" customWidth="1"/>
    <col min="14603" max="14603" width="14.1640625" style="50" customWidth="1"/>
    <col min="14604" max="14604" width="13.33203125" style="50" customWidth="1"/>
    <col min="14605" max="14605" width="12.5" style="50" customWidth="1"/>
    <col min="14606" max="14607" width="13.5" style="50" customWidth="1"/>
    <col min="14608" max="14848" width="10.83203125" style="50"/>
    <col min="14849" max="14849" width="1.83203125" style="50" customWidth="1"/>
    <col min="14850" max="14850" width="6.83203125" style="50" customWidth="1"/>
    <col min="14851" max="14851" width="21.6640625" style="50" customWidth="1"/>
    <col min="14852" max="14852" width="13.83203125" style="50" customWidth="1"/>
    <col min="14853" max="14853" width="14" style="50" customWidth="1"/>
    <col min="14854" max="14854" width="3.1640625" style="50" customWidth="1"/>
    <col min="14855" max="14855" width="11.6640625" style="50" bestFit="1" customWidth="1"/>
    <col min="14856" max="14856" width="2.5" style="50" customWidth="1"/>
    <col min="14857" max="14857" width="11.6640625" style="50" bestFit="1" customWidth="1"/>
    <col min="14858" max="14858" width="15.1640625" style="50" customWidth="1"/>
    <col min="14859" max="14859" width="14.1640625" style="50" customWidth="1"/>
    <col min="14860" max="14860" width="13.33203125" style="50" customWidth="1"/>
    <col min="14861" max="14861" width="12.5" style="50" customWidth="1"/>
    <col min="14862" max="14863" width="13.5" style="50" customWidth="1"/>
    <col min="14864" max="15104" width="10.83203125" style="50"/>
    <col min="15105" max="15105" width="1.83203125" style="50" customWidth="1"/>
    <col min="15106" max="15106" width="6.83203125" style="50" customWidth="1"/>
    <col min="15107" max="15107" width="21.6640625" style="50" customWidth="1"/>
    <col min="15108" max="15108" width="13.83203125" style="50" customWidth="1"/>
    <col min="15109" max="15109" width="14" style="50" customWidth="1"/>
    <col min="15110" max="15110" width="3.1640625" style="50" customWidth="1"/>
    <col min="15111" max="15111" width="11.6640625" style="50" bestFit="1" customWidth="1"/>
    <col min="15112" max="15112" width="2.5" style="50" customWidth="1"/>
    <col min="15113" max="15113" width="11.6640625" style="50" bestFit="1" customWidth="1"/>
    <col min="15114" max="15114" width="15.1640625" style="50" customWidth="1"/>
    <col min="15115" max="15115" width="14.1640625" style="50" customWidth="1"/>
    <col min="15116" max="15116" width="13.33203125" style="50" customWidth="1"/>
    <col min="15117" max="15117" width="12.5" style="50" customWidth="1"/>
    <col min="15118" max="15119" width="13.5" style="50" customWidth="1"/>
    <col min="15120" max="15360" width="10.83203125" style="50"/>
    <col min="15361" max="15361" width="1.83203125" style="50" customWidth="1"/>
    <col min="15362" max="15362" width="6.83203125" style="50" customWidth="1"/>
    <col min="15363" max="15363" width="21.6640625" style="50" customWidth="1"/>
    <col min="15364" max="15364" width="13.83203125" style="50" customWidth="1"/>
    <col min="15365" max="15365" width="14" style="50" customWidth="1"/>
    <col min="15366" max="15366" width="3.1640625" style="50" customWidth="1"/>
    <col min="15367" max="15367" width="11.6640625" style="50" bestFit="1" customWidth="1"/>
    <col min="15368" max="15368" width="2.5" style="50" customWidth="1"/>
    <col min="15369" max="15369" width="11.6640625" style="50" bestFit="1" customWidth="1"/>
    <col min="15370" max="15370" width="15.1640625" style="50" customWidth="1"/>
    <col min="15371" max="15371" width="14.1640625" style="50" customWidth="1"/>
    <col min="15372" max="15372" width="13.33203125" style="50" customWidth="1"/>
    <col min="15373" max="15373" width="12.5" style="50" customWidth="1"/>
    <col min="15374" max="15375" width="13.5" style="50" customWidth="1"/>
    <col min="15376" max="15616" width="10.83203125" style="50"/>
    <col min="15617" max="15617" width="1.83203125" style="50" customWidth="1"/>
    <col min="15618" max="15618" width="6.83203125" style="50" customWidth="1"/>
    <col min="15619" max="15619" width="21.6640625" style="50" customWidth="1"/>
    <col min="15620" max="15620" width="13.83203125" style="50" customWidth="1"/>
    <col min="15621" max="15621" width="14" style="50" customWidth="1"/>
    <col min="15622" max="15622" width="3.1640625" style="50" customWidth="1"/>
    <col min="15623" max="15623" width="11.6640625" style="50" bestFit="1" customWidth="1"/>
    <col min="15624" max="15624" width="2.5" style="50" customWidth="1"/>
    <col min="15625" max="15625" width="11.6640625" style="50" bestFit="1" customWidth="1"/>
    <col min="15626" max="15626" width="15.1640625" style="50" customWidth="1"/>
    <col min="15627" max="15627" width="14.1640625" style="50" customWidth="1"/>
    <col min="15628" max="15628" width="13.33203125" style="50" customWidth="1"/>
    <col min="15629" max="15629" width="12.5" style="50" customWidth="1"/>
    <col min="15630" max="15631" width="13.5" style="50" customWidth="1"/>
    <col min="15632" max="15872" width="10.83203125" style="50"/>
    <col min="15873" max="15873" width="1.83203125" style="50" customWidth="1"/>
    <col min="15874" max="15874" width="6.83203125" style="50" customWidth="1"/>
    <col min="15875" max="15875" width="21.6640625" style="50" customWidth="1"/>
    <col min="15876" max="15876" width="13.83203125" style="50" customWidth="1"/>
    <col min="15877" max="15877" width="14" style="50" customWidth="1"/>
    <col min="15878" max="15878" width="3.1640625" style="50" customWidth="1"/>
    <col min="15879" max="15879" width="11.6640625" style="50" bestFit="1" customWidth="1"/>
    <col min="15880" max="15880" width="2.5" style="50" customWidth="1"/>
    <col min="15881" max="15881" width="11.6640625" style="50" bestFit="1" customWidth="1"/>
    <col min="15882" max="15882" width="15.1640625" style="50" customWidth="1"/>
    <col min="15883" max="15883" width="14.1640625" style="50" customWidth="1"/>
    <col min="15884" max="15884" width="13.33203125" style="50" customWidth="1"/>
    <col min="15885" max="15885" width="12.5" style="50" customWidth="1"/>
    <col min="15886" max="15887" width="13.5" style="50" customWidth="1"/>
    <col min="15888" max="16128" width="10.83203125" style="50"/>
    <col min="16129" max="16129" width="1.83203125" style="50" customWidth="1"/>
    <col min="16130" max="16130" width="6.83203125" style="50" customWidth="1"/>
    <col min="16131" max="16131" width="21.6640625" style="50" customWidth="1"/>
    <col min="16132" max="16132" width="13.83203125" style="50" customWidth="1"/>
    <col min="16133" max="16133" width="14" style="50" customWidth="1"/>
    <col min="16134" max="16134" width="3.1640625" style="50" customWidth="1"/>
    <col min="16135" max="16135" width="11.6640625" style="50" bestFit="1" customWidth="1"/>
    <col min="16136" max="16136" width="2.5" style="50" customWidth="1"/>
    <col min="16137" max="16137" width="11.6640625" style="50" bestFit="1" customWidth="1"/>
    <col min="16138" max="16138" width="15.1640625" style="50" customWidth="1"/>
    <col min="16139" max="16139" width="14.1640625" style="50" customWidth="1"/>
    <col min="16140" max="16140" width="13.33203125" style="50" customWidth="1"/>
    <col min="16141" max="16141" width="12.5" style="50" customWidth="1"/>
    <col min="16142" max="16143" width="13.5" style="50" customWidth="1"/>
    <col min="16144" max="16384" width="10.83203125" style="50"/>
  </cols>
  <sheetData>
    <row r="1" spans="1:16" ht="15" customHeight="1" x14ac:dyDescent="0.2">
      <c r="A1" s="54"/>
      <c r="B1" s="210" t="s">
        <v>171</v>
      </c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54"/>
    </row>
    <row r="2" spans="1:16" ht="15" customHeight="1" x14ac:dyDescent="0.2">
      <c r="A2" s="54"/>
      <c r="B2" s="65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54"/>
    </row>
    <row r="3" spans="1:16" ht="15" customHeight="1" x14ac:dyDescent="0.2">
      <c r="A3" s="54"/>
      <c r="B3" s="66" t="s">
        <v>162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54"/>
    </row>
    <row r="4" spans="1:16" x14ac:dyDescent="0.2">
      <c r="B4" s="211" t="s">
        <v>34</v>
      </c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</row>
    <row r="5" spans="1:16" x14ac:dyDescent="0.2">
      <c r="B5" s="211" t="s">
        <v>151</v>
      </c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</row>
    <row r="6" spans="1:16" s="53" customFormat="1" ht="28.5" customHeight="1" x14ac:dyDescent="0.2">
      <c r="B6" s="212" t="s">
        <v>136</v>
      </c>
      <c r="C6" s="214" t="s">
        <v>137</v>
      </c>
      <c r="D6" s="216" t="s">
        <v>138</v>
      </c>
      <c r="E6" s="216"/>
      <c r="F6" s="217" t="s">
        <v>139</v>
      </c>
      <c r="G6" s="218"/>
      <c r="H6" s="218"/>
      <c r="I6" s="219"/>
      <c r="J6" s="217" t="s">
        <v>140</v>
      </c>
      <c r="K6" s="219"/>
      <c r="L6" s="222" t="s">
        <v>141</v>
      </c>
      <c r="M6" s="223"/>
      <c r="N6" s="224" t="s">
        <v>142</v>
      </c>
      <c r="O6" s="222"/>
    </row>
    <row r="7" spans="1:16" s="53" customFormat="1" ht="15" x14ac:dyDescent="0.2">
      <c r="B7" s="213"/>
      <c r="C7" s="215"/>
      <c r="D7" s="84" t="s">
        <v>12</v>
      </c>
      <c r="E7" s="85" t="s">
        <v>13</v>
      </c>
      <c r="F7" s="225" t="s">
        <v>12</v>
      </c>
      <c r="G7" s="226"/>
      <c r="H7" s="225" t="s">
        <v>13</v>
      </c>
      <c r="I7" s="227"/>
      <c r="J7" s="84" t="s">
        <v>12</v>
      </c>
      <c r="K7" s="85" t="s">
        <v>13</v>
      </c>
      <c r="L7" s="72" t="s">
        <v>12</v>
      </c>
      <c r="M7" s="73" t="s">
        <v>13</v>
      </c>
      <c r="N7" s="72" t="s">
        <v>12</v>
      </c>
      <c r="O7" s="72" t="s">
        <v>13</v>
      </c>
    </row>
    <row r="8" spans="1:16" x14ac:dyDescent="0.2">
      <c r="B8" s="60">
        <f>'Plan comptable'!C7</f>
        <v>1010</v>
      </c>
      <c r="C8" s="61" t="s">
        <v>143</v>
      </c>
      <c r="D8" s="83">
        <v>4042.94</v>
      </c>
      <c r="E8" s="86"/>
      <c r="F8" s="149"/>
      <c r="G8" s="150"/>
      <c r="H8" s="149"/>
      <c r="I8" s="151"/>
      <c r="J8" s="83">
        <f>+D8+G8-I8</f>
        <v>4042.94</v>
      </c>
      <c r="K8" s="81"/>
      <c r="L8" s="62"/>
      <c r="M8" s="63"/>
      <c r="N8" s="64">
        <f>D8</f>
        <v>4042.94</v>
      </c>
      <c r="O8" s="62"/>
    </row>
    <row r="9" spans="1:16" x14ac:dyDescent="0.2">
      <c r="B9" s="59">
        <f>'Plan comptable'!C9</f>
        <v>1100</v>
      </c>
      <c r="C9" s="57" t="s">
        <v>28</v>
      </c>
      <c r="D9" s="82">
        <v>804.33</v>
      </c>
      <c r="E9" s="82"/>
      <c r="F9" s="152"/>
      <c r="G9" s="153"/>
      <c r="H9" s="152"/>
      <c r="I9" s="154"/>
      <c r="J9" s="82">
        <f t="shared" ref="J9:J14" si="0">+D9+G9-I9</f>
        <v>804.33</v>
      </c>
      <c r="K9" s="82"/>
      <c r="L9" s="58"/>
      <c r="M9" s="58"/>
      <c r="N9" s="58">
        <f>D9</f>
        <v>804.33</v>
      </c>
      <c r="O9" s="58"/>
      <c r="P9" s="55"/>
    </row>
    <row r="10" spans="1:16" x14ac:dyDescent="0.2">
      <c r="B10" s="59">
        <f>'Plan comptable'!C10</f>
        <v>1105</v>
      </c>
      <c r="C10" s="57" t="s">
        <v>32</v>
      </c>
      <c r="D10" s="82">
        <v>1162.8499999999999</v>
      </c>
      <c r="E10" s="82"/>
      <c r="F10" s="152"/>
      <c r="G10" s="153"/>
      <c r="H10" s="152"/>
      <c r="I10" s="154"/>
      <c r="J10" s="82">
        <f t="shared" si="0"/>
        <v>1162.8499999999999</v>
      </c>
      <c r="K10" s="82"/>
      <c r="L10" s="58"/>
      <c r="M10" s="58"/>
      <c r="N10" s="58">
        <f>D10</f>
        <v>1162.8499999999999</v>
      </c>
      <c r="O10" s="58"/>
      <c r="P10" s="55"/>
    </row>
    <row r="11" spans="1:16" x14ac:dyDescent="0.2">
      <c r="B11" s="59">
        <f>'Plan comptable'!C11</f>
        <v>1110</v>
      </c>
      <c r="C11" s="57" t="s">
        <v>33</v>
      </c>
      <c r="D11" s="82">
        <v>2319.92</v>
      </c>
      <c r="E11" s="82"/>
      <c r="F11" s="152"/>
      <c r="G11" s="153"/>
      <c r="H11" s="152"/>
      <c r="I11" s="154"/>
      <c r="J11" s="82">
        <f t="shared" si="0"/>
        <v>2319.92</v>
      </c>
      <c r="K11" s="82"/>
      <c r="L11" s="58"/>
      <c r="M11" s="58"/>
      <c r="N11" s="58">
        <f>D11</f>
        <v>2319.92</v>
      </c>
      <c r="O11" s="58"/>
      <c r="P11" s="55"/>
    </row>
    <row r="12" spans="1:16" x14ac:dyDescent="0.2">
      <c r="B12" s="59">
        <f>'Plan comptable'!C20</f>
        <v>1190</v>
      </c>
      <c r="C12" s="57" t="s">
        <v>29</v>
      </c>
      <c r="D12" s="82">
        <v>600</v>
      </c>
      <c r="E12" s="82"/>
      <c r="F12" s="152"/>
      <c r="G12" s="153"/>
      <c r="H12" s="152" t="s">
        <v>144</v>
      </c>
      <c r="I12" s="155">
        <v>100</v>
      </c>
      <c r="J12" s="82">
        <f t="shared" si="0"/>
        <v>500</v>
      </c>
      <c r="K12" s="82"/>
      <c r="L12" s="58" t="s">
        <v>135</v>
      </c>
      <c r="M12" s="58"/>
      <c r="N12" s="58">
        <f>D12-I12</f>
        <v>500</v>
      </c>
      <c r="O12" s="58"/>
      <c r="P12" s="55"/>
    </row>
    <row r="13" spans="1:16" x14ac:dyDescent="0.2">
      <c r="B13" s="59">
        <f>'Plan comptable'!C22</f>
        <v>1210</v>
      </c>
      <c r="C13" s="76" t="s">
        <v>182</v>
      </c>
      <c r="D13" s="82">
        <v>480</v>
      </c>
      <c r="E13" s="82"/>
      <c r="F13" s="152"/>
      <c r="G13" s="153"/>
      <c r="H13" s="152" t="s">
        <v>131</v>
      </c>
      <c r="I13" s="154">
        <v>40</v>
      </c>
      <c r="J13" s="82">
        <f t="shared" si="0"/>
        <v>440</v>
      </c>
      <c r="K13" s="82"/>
      <c r="L13" s="58"/>
      <c r="M13" s="58"/>
      <c r="N13" s="58">
        <f>D13-I13</f>
        <v>440</v>
      </c>
      <c r="O13" s="58"/>
      <c r="P13" s="55"/>
    </row>
    <row r="14" spans="1:16" x14ac:dyDescent="0.2">
      <c r="B14" s="59">
        <f>'Plan comptable'!C30</f>
        <v>1300</v>
      </c>
      <c r="C14" s="57" t="s">
        <v>43</v>
      </c>
      <c r="D14" s="82">
        <v>15000</v>
      </c>
      <c r="E14" s="82"/>
      <c r="F14" s="152"/>
      <c r="G14" s="153"/>
      <c r="H14" s="152"/>
      <c r="I14" s="154"/>
      <c r="J14" s="82">
        <f t="shared" si="0"/>
        <v>15000</v>
      </c>
      <c r="K14" s="82"/>
      <c r="L14" s="58"/>
      <c r="M14" s="58"/>
      <c r="N14" s="58">
        <f>D14</f>
        <v>15000</v>
      </c>
      <c r="O14" s="58"/>
      <c r="P14" s="55"/>
    </row>
    <row r="15" spans="1:16" x14ac:dyDescent="0.2">
      <c r="B15" s="59">
        <f>'Plan comptable'!C32</f>
        <v>1400</v>
      </c>
      <c r="C15" s="57" t="s">
        <v>45</v>
      </c>
      <c r="D15" s="82">
        <v>3200</v>
      </c>
      <c r="E15" s="82"/>
      <c r="F15" s="152"/>
      <c r="G15" s="153"/>
      <c r="H15" s="152"/>
      <c r="I15" s="154"/>
      <c r="J15" s="82">
        <f>+D15+G15-I15</f>
        <v>3200</v>
      </c>
      <c r="K15" s="82"/>
      <c r="L15" s="58"/>
      <c r="M15" s="58"/>
      <c r="N15" s="58">
        <f>D15</f>
        <v>3200</v>
      </c>
      <c r="O15" s="58"/>
      <c r="P15" s="55"/>
    </row>
    <row r="16" spans="1:16" x14ac:dyDescent="0.2">
      <c r="B16" s="59">
        <f>'Plan comptable'!C36</f>
        <v>1600</v>
      </c>
      <c r="C16" s="67" t="s">
        <v>154</v>
      </c>
      <c r="D16" s="82">
        <v>1200</v>
      </c>
      <c r="E16" s="82"/>
      <c r="F16" s="152"/>
      <c r="G16" s="153"/>
      <c r="H16" s="152" t="s">
        <v>135</v>
      </c>
      <c r="I16" s="154"/>
      <c r="J16" s="82">
        <f>+D16+G16-I16</f>
        <v>1200</v>
      </c>
      <c r="K16" s="82"/>
      <c r="L16" s="58"/>
      <c r="M16" s="58"/>
      <c r="N16" s="58">
        <f>D16</f>
        <v>1200</v>
      </c>
      <c r="O16" s="58"/>
      <c r="P16" s="55"/>
    </row>
    <row r="17" spans="2:18" x14ac:dyDescent="0.2">
      <c r="B17" s="59">
        <f>'Plan comptable'!C38</f>
        <v>1800</v>
      </c>
      <c r="C17" s="57" t="s">
        <v>31</v>
      </c>
      <c r="D17" s="82">
        <v>1200</v>
      </c>
      <c r="E17" s="82"/>
      <c r="F17" s="152"/>
      <c r="G17" s="153"/>
      <c r="H17" s="152"/>
      <c r="I17" s="154"/>
      <c r="J17" s="82">
        <f>+D17+G17-I17</f>
        <v>1200</v>
      </c>
      <c r="K17" s="82"/>
      <c r="L17" s="58"/>
      <c r="M17" s="58"/>
      <c r="N17" s="58">
        <f>D17</f>
        <v>1200</v>
      </c>
      <c r="O17" s="58"/>
      <c r="P17" s="55"/>
    </row>
    <row r="18" spans="2:18" x14ac:dyDescent="0.2">
      <c r="B18" s="59">
        <f>'Plan comptable'!C53</f>
        <v>2100</v>
      </c>
      <c r="C18" s="57" t="s">
        <v>25</v>
      </c>
      <c r="D18" s="82" t="s">
        <v>135</v>
      </c>
      <c r="E18" s="83">
        <v>804.83</v>
      </c>
      <c r="F18" s="152"/>
      <c r="G18" s="153"/>
      <c r="H18" s="152"/>
      <c r="I18" s="154"/>
      <c r="J18" s="82"/>
      <c r="K18" s="83">
        <f t="shared" ref="K18:K23" si="1">+E18-G18+I18</f>
        <v>804.83</v>
      </c>
      <c r="L18" s="58"/>
      <c r="M18" s="58"/>
      <c r="N18" s="58"/>
      <c r="O18" s="64">
        <f t="shared" ref="O18:O23" si="2">E18</f>
        <v>804.83</v>
      </c>
      <c r="P18" s="55"/>
    </row>
    <row r="19" spans="2:18" x14ac:dyDescent="0.2">
      <c r="B19" s="59">
        <f>'Plan comptable'!C55</f>
        <v>2305</v>
      </c>
      <c r="C19" s="57" t="s">
        <v>48</v>
      </c>
      <c r="D19" s="82" t="s">
        <v>135</v>
      </c>
      <c r="E19" s="82">
        <v>272.5</v>
      </c>
      <c r="F19" s="152"/>
      <c r="G19" s="153"/>
      <c r="H19" s="152"/>
      <c r="I19" s="154"/>
      <c r="J19" s="82"/>
      <c r="K19" s="82">
        <f t="shared" si="1"/>
        <v>272.5</v>
      </c>
      <c r="L19" s="58"/>
      <c r="M19" s="58"/>
      <c r="N19" s="58"/>
      <c r="O19" s="58">
        <f t="shared" si="2"/>
        <v>272.5</v>
      </c>
      <c r="P19" s="55"/>
    </row>
    <row r="20" spans="2:18" x14ac:dyDescent="0.2">
      <c r="B20" s="59">
        <f>'Plan comptable'!C56</f>
        <v>2310</v>
      </c>
      <c r="C20" s="57" t="s">
        <v>49</v>
      </c>
      <c r="D20" s="82" t="s">
        <v>135</v>
      </c>
      <c r="E20" s="82">
        <v>543.64</v>
      </c>
      <c r="F20" s="152"/>
      <c r="G20" s="153"/>
      <c r="H20" s="152"/>
      <c r="I20" s="154"/>
      <c r="J20" s="82"/>
      <c r="K20" s="82">
        <f t="shared" si="1"/>
        <v>543.64</v>
      </c>
      <c r="L20" s="58"/>
      <c r="M20" s="58"/>
      <c r="N20" s="58"/>
      <c r="O20" s="58">
        <f t="shared" si="2"/>
        <v>543.64</v>
      </c>
      <c r="P20" s="55"/>
    </row>
    <row r="21" spans="2:18" x14ac:dyDescent="0.2">
      <c r="B21" s="59">
        <f>'Plan comptable'!C81</f>
        <v>2850</v>
      </c>
      <c r="C21" s="76" t="s">
        <v>50</v>
      </c>
      <c r="D21" s="82" t="s">
        <v>135</v>
      </c>
      <c r="E21" s="82">
        <v>9754</v>
      </c>
      <c r="F21" s="152"/>
      <c r="G21" s="153"/>
      <c r="H21" s="152"/>
      <c r="I21" s="154"/>
      <c r="J21" s="82"/>
      <c r="K21" s="82">
        <f t="shared" si="1"/>
        <v>9754</v>
      </c>
      <c r="L21" s="58"/>
      <c r="M21" s="58"/>
      <c r="N21" s="58"/>
      <c r="O21" s="58">
        <f t="shared" si="2"/>
        <v>9754</v>
      </c>
      <c r="P21" s="55"/>
    </row>
    <row r="22" spans="2:18" x14ac:dyDescent="0.2">
      <c r="B22" s="158">
        <f>'Plan comptable'!C88</f>
        <v>3100</v>
      </c>
      <c r="C22" s="159" t="s">
        <v>51</v>
      </c>
      <c r="D22" s="147" t="s">
        <v>135</v>
      </c>
      <c r="E22" s="147">
        <v>15936.1</v>
      </c>
      <c r="F22" s="152"/>
      <c r="G22" s="153"/>
      <c r="H22" s="152"/>
      <c r="I22" s="154"/>
      <c r="J22" s="147"/>
      <c r="K22" s="147">
        <f t="shared" si="1"/>
        <v>15936.1</v>
      </c>
      <c r="L22" s="160"/>
      <c r="M22" s="160"/>
      <c r="N22" s="160"/>
      <c r="O22" s="160">
        <f t="shared" si="2"/>
        <v>15936.1</v>
      </c>
      <c r="P22" s="161"/>
      <c r="Q22" s="162"/>
      <c r="R22" s="161"/>
    </row>
    <row r="23" spans="2:18" x14ac:dyDescent="0.2">
      <c r="B23" s="158">
        <f>'Plan comptable'!C89</f>
        <v>3200</v>
      </c>
      <c r="C23" s="159" t="s">
        <v>179</v>
      </c>
      <c r="D23" s="147" t="s">
        <v>135</v>
      </c>
      <c r="E23" s="147">
        <v>195.55</v>
      </c>
      <c r="F23" s="152"/>
      <c r="G23" s="153"/>
      <c r="H23" s="152"/>
      <c r="I23" s="154"/>
      <c r="J23" s="147"/>
      <c r="K23" s="147">
        <f t="shared" si="1"/>
        <v>195.55</v>
      </c>
      <c r="L23" s="160"/>
      <c r="M23" s="160"/>
      <c r="N23" s="160"/>
      <c r="O23" s="160">
        <f t="shared" si="2"/>
        <v>195.55</v>
      </c>
      <c r="P23" s="55"/>
      <c r="R23" s="163"/>
    </row>
    <row r="24" spans="2:18" x14ac:dyDescent="0.2">
      <c r="B24" s="158">
        <f>'Plan comptable'!C90</f>
        <v>3300</v>
      </c>
      <c r="C24" s="159" t="s">
        <v>180</v>
      </c>
      <c r="D24" s="147">
        <v>400</v>
      </c>
      <c r="E24" s="147" t="s">
        <v>149</v>
      </c>
      <c r="F24" s="152"/>
      <c r="G24" s="153"/>
      <c r="H24" s="152"/>
      <c r="I24" s="154"/>
      <c r="J24" s="147">
        <f>+D24+G24-I24</f>
        <v>400</v>
      </c>
      <c r="K24" s="147"/>
      <c r="L24" s="160"/>
      <c r="M24" s="160"/>
      <c r="N24" s="160">
        <f>D24</f>
        <v>400</v>
      </c>
      <c r="O24" s="160"/>
      <c r="P24" s="55"/>
      <c r="R24" s="163"/>
    </row>
    <row r="25" spans="2:18" x14ac:dyDescent="0.2">
      <c r="B25" s="59">
        <f>'Plan comptable'!C121</f>
        <v>4270</v>
      </c>
      <c r="C25" s="57" t="s">
        <v>52</v>
      </c>
      <c r="D25" s="82" t="s">
        <v>135</v>
      </c>
      <c r="E25" s="82">
        <v>5450</v>
      </c>
      <c r="F25" s="152"/>
      <c r="G25" s="153"/>
      <c r="H25" s="152"/>
      <c r="I25" s="154"/>
      <c r="J25" s="82"/>
      <c r="K25" s="82">
        <f>+E25-G25+I25</f>
        <v>5450</v>
      </c>
      <c r="L25" s="58"/>
      <c r="M25" s="64">
        <f>E25</f>
        <v>5450</v>
      </c>
      <c r="N25" s="58"/>
      <c r="O25" s="58"/>
      <c r="P25" s="55"/>
      <c r="R25" s="163"/>
    </row>
    <row r="26" spans="2:18" x14ac:dyDescent="0.2">
      <c r="B26" s="59">
        <f>'Plan comptable'!C143</f>
        <v>5300</v>
      </c>
      <c r="C26" s="57" t="s">
        <v>17</v>
      </c>
      <c r="D26" s="82">
        <v>400</v>
      </c>
      <c r="E26" s="82"/>
      <c r="F26" s="152" t="s">
        <v>147</v>
      </c>
      <c r="G26" s="155">
        <v>90</v>
      </c>
      <c r="H26" s="152"/>
      <c r="I26" s="154"/>
      <c r="J26" s="82">
        <f t="shared" ref="J26:J48" si="3">+D26+G26-I26</f>
        <v>490</v>
      </c>
      <c r="K26" s="82"/>
      <c r="L26" s="64">
        <f>D26+G26</f>
        <v>490</v>
      </c>
      <c r="M26" s="58"/>
      <c r="N26" s="58"/>
      <c r="O26" s="58"/>
      <c r="P26" s="55"/>
      <c r="R26" s="163"/>
    </row>
    <row r="27" spans="2:18" x14ac:dyDescent="0.2">
      <c r="B27" s="59">
        <f>'Plan comptable'!C150</f>
        <v>5415</v>
      </c>
      <c r="C27" s="57" t="s">
        <v>53</v>
      </c>
      <c r="D27" s="82">
        <v>1200</v>
      </c>
      <c r="E27" s="82"/>
      <c r="F27" s="152"/>
      <c r="G27" s="153"/>
      <c r="H27" s="152"/>
      <c r="I27" s="154"/>
      <c r="J27" s="82">
        <f t="shared" si="3"/>
        <v>1200</v>
      </c>
      <c r="K27" s="82"/>
      <c r="L27" s="58">
        <f>D27</f>
        <v>1200</v>
      </c>
      <c r="M27" s="58"/>
      <c r="N27" s="58"/>
      <c r="O27" s="58"/>
      <c r="P27" s="55"/>
      <c r="R27" s="163"/>
    </row>
    <row r="28" spans="2:18" x14ac:dyDescent="0.2">
      <c r="B28" s="59">
        <f>'Plan comptable'!C151</f>
        <v>5420</v>
      </c>
      <c r="C28" s="57" t="s">
        <v>19</v>
      </c>
      <c r="D28" s="82">
        <v>250</v>
      </c>
      <c r="E28" s="82"/>
      <c r="F28" s="152"/>
      <c r="G28" s="153"/>
      <c r="H28" s="152" t="s">
        <v>145</v>
      </c>
      <c r="I28" s="154">
        <v>125</v>
      </c>
      <c r="J28" s="82">
        <f t="shared" si="3"/>
        <v>125</v>
      </c>
      <c r="K28" s="82"/>
      <c r="L28" s="58">
        <f>D28-I28</f>
        <v>125</v>
      </c>
      <c r="M28" s="58"/>
      <c r="N28" s="58"/>
      <c r="O28" s="58"/>
      <c r="P28" s="55"/>
      <c r="R28" s="163"/>
    </row>
    <row r="29" spans="2:18" x14ac:dyDescent="0.2">
      <c r="B29" s="59">
        <f>'Plan comptable'!C152</f>
        <v>5500</v>
      </c>
      <c r="C29" s="57" t="s">
        <v>35</v>
      </c>
      <c r="D29" s="82">
        <v>89</v>
      </c>
      <c r="E29" s="82"/>
      <c r="F29" s="152" t="s">
        <v>144</v>
      </c>
      <c r="G29" s="154">
        <v>100</v>
      </c>
      <c r="H29" s="152"/>
      <c r="I29" s="154"/>
      <c r="J29" s="82">
        <f t="shared" si="3"/>
        <v>189</v>
      </c>
      <c r="K29" s="82"/>
      <c r="L29" s="58">
        <f>D29+G29</f>
        <v>189</v>
      </c>
      <c r="M29" s="58"/>
      <c r="N29" s="58"/>
      <c r="O29" s="58"/>
      <c r="P29" s="55"/>
      <c r="R29" s="163"/>
    </row>
    <row r="30" spans="2:18" x14ac:dyDescent="0.2">
      <c r="B30" s="59">
        <f>'Plan comptable'!C154</f>
        <v>5600</v>
      </c>
      <c r="C30" s="75" t="s">
        <v>54</v>
      </c>
      <c r="D30" s="82">
        <v>152</v>
      </c>
      <c r="E30" s="82"/>
      <c r="F30" s="152"/>
      <c r="G30" s="153"/>
      <c r="H30" s="152"/>
      <c r="I30" s="154"/>
      <c r="J30" s="82">
        <f t="shared" si="3"/>
        <v>152</v>
      </c>
      <c r="K30" s="82"/>
      <c r="L30" s="58">
        <f>D30</f>
        <v>152</v>
      </c>
      <c r="M30" s="58"/>
      <c r="N30" s="58"/>
      <c r="O30" s="58"/>
      <c r="P30" s="55"/>
      <c r="R30" s="163"/>
    </row>
    <row r="31" spans="2:18" x14ac:dyDescent="0.2">
      <c r="B31" s="59">
        <f>'Plan comptable'!C166</f>
        <v>5715</v>
      </c>
      <c r="C31" s="57" t="s">
        <v>55</v>
      </c>
      <c r="D31" s="82">
        <v>81.08</v>
      </c>
      <c r="E31" s="82"/>
      <c r="F31" s="152"/>
      <c r="G31" s="153"/>
      <c r="H31" s="152"/>
      <c r="I31" s="154"/>
      <c r="J31" s="82">
        <f t="shared" si="3"/>
        <v>81.08</v>
      </c>
      <c r="K31" s="82"/>
      <c r="L31" s="58">
        <f>D31</f>
        <v>81.08</v>
      </c>
      <c r="M31" s="58"/>
      <c r="N31" s="58"/>
      <c r="O31" s="58"/>
      <c r="P31" s="55"/>
      <c r="R31" s="163"/>
    </row>
    <row r="32" spans="2:18" x14ac:dyDescent="0.2">
      <c r="B32" s="59">
        <f>'Plan comptable'!C169</f>
        <v>5730</v>
      </c>
      <c r="C32" s="57" t="s">
        <v>20</v>
      </c>
      <c r="D32" s="82">
        <v>120</v>
      </c>
      <c r="E32" s="82"/>
      <c r="F32" s="152"/>
      <c r="G32" s="153"/>
      <c r="H32" s="152"/>
      <c r="I32" s="154"/>
      <c r="J32" s="82">
        <f t="shared" si="3"/>
        <v>120</v>
      </c>
      <c r="K32" s="82"/>
      <c r="L32" s="58">
        <f>D32</f>
        <v>120</v>
      </c>
      <c r="M32" s="58"/>
      <c r="N32" s="58"/>
      <c r="O32" s="58"/>
      <c r="P32" s="55"/>
      <c r="R32" s="163"/>
    </row>
    <row r="33" spans="2:18" x14ac:dyDescent="0.2">
      <c r="B33" s="59">
        <f>'Plan comptable'!C172</f>
        <v>5750</v>
      </c>
      <c r="C33" s="57" t="s">
        <v>18</v>
      </c>
      <c r="D33" s="82">
        <v>165</v>
      </c>
      <c r="E33" s="82"/>
      <c r="F33" s="152"/>
      <c r="G33" s="153"/>
      <c r="H33" s="152"/>
      <c r="I33" s="154"/>
      <c r="J33" s="82">
        <f t="shared" si="3"/>
        <v>165</v>
      </c>
      <c r="K33" s="82"/>
      <c r="L33" s="58">
        <f>D33</f>
        <v>165</v>
      </c>
      <c r="M33" s="58"/>
      <c r="N33" s="58"/>
      <c r="O33" s="58"/>
      <c r="P33" s="55"/>
      <c r="R33" s="163"/>
    </row>
    <row r="34" spans="2:18" x14ac:dyDescent="0.2">
      <c r="B34" s="59">
        <f>'Plan comptable'!C174</f>
        <v>5780</v>
      </c>
      <c r="C34" s="76" t="s">
        <v>183</v>
      </c>
      <c r="D34" s="82">
        <v>67</v>
      </c>
      <c r="E34" s="82"/>
      <c r="F34" s="152" t="s">
        <v>148</v>
      </c>
      <c r="G34" s="154">
        <f>+I43</f>
        <v>17.100000000000001</v>
      </c>
      <c r="H34" s="152"/>
      <c r="I34" s="154"/>
      <c r="J34" s="82">
        <f t="shared" si="3"/>
        <v>84.1</v>
      </c>
      <c r="K34" s="82"/>
      <c r="L34" s="58">
        <f>D34+G34</f>
        <v>84.1</v>
      </c>
      <c r="M34" s="58"/>
      <c r="N34" s="58"/>
      <c r="O34" s="58"/>
      <c r="P34" s="55"/>
      <c r="R34" s="163"/>
    </row>
    <row r="35" spans="2:18" x14ac:dyDescent="0.2">
      <c r="B35" s="59">
        <f>'Plan comptable'!C175</f>
        <v>5790</v>
      </c>
      <c r="C35" s="57" t="s">
        <v>56</v>
      </c>
      <c r="D35" s="82">
        <v>22</v>
      </c>
      <c r="E35" s="82"/>
      <c r="F35" s="152"/>
      <c r="G35" s="153"/>
      <c r="H35" s="152"/>
      <c r="I35" s="154"/>
      <c r="J35" s="82">
        <f t="shared" si="3"/>
        <v>22</v>
      </c>
      <c r="K35" s="82"/>
      <c r="L35" s="58">
        <f>D35</f>
        <v>22</v>
      </c>
      <c r="M35" s="58"/>
      <c r="N35" s="58"/>
      <c r="O35" s="58"/>
      <c r="P35" s="55"/>
      <c r="R35" s="163"/>
    </row>
    <row r="36" spans="2:18" ht="17" thickBot="1" x14ac:dyDescent="0.25">
      <c r="B36" s="59"/>
      <c r="C36" s="57"/>
      <c r="D36" s="137">
        <f>SUM(D8:D35)</f>
        <v>32956.120000000003</v>
      </c>
      <c r="E36" s="137">
        <f>SUM(E8:E35)</f>
        <v>32956.619999999995</v>
      </c>
      <c r="F36" s="152"/>
      <c r="G36" s="150"/>
      <c r="H36" s="152"/>
      <c r="I36" s="154"/>
      <c r="J36" s="82"/>
      <c r="K36" s="82"/>
      <c r="L36" s="58"/>
      <c r="M36" s="58"/>
      <c r="N36" s="58"/>
      <c r="O36" s="58"/>
      <c r="P36" s="55"/>
      <c r="R36" s="163"/>
    </row>
    <row r="37" spans="2:18" ht="17" thickTop="1" x14ac:dyDescent="0.2">
      <c r="B37" s="59">
        <f>'Plan comptable'!C26</f>
        <v>1250</v>
      </c>
      <c r="C37" s="76" t="s">
        <v>184</v>
      </c>
      <c r="D37" s="82"/>
      <c r="E37" s="82"/>
      <c r="F37" s="152" t="s">
        <v>145</v>
      </c>
      <c r="G37" s="154">
        <v>125</v>
      </c>
      <c r="H37" s="152"/>
      <c r="I37" s="154"/>
      <c r="J37" s="82">
        <f>+D37+G37-I37</f>
        <v>125</v>
      </c>
      <c r="K37" s="82"/>
      <c r="L37" s="58"/>
      <c r="M37" s="58"/>
      <c r="N37" s="58">
        <f>D37+G37</f>
        <v>125</v>
      </c>
      <c r="O37" s="58"/>
      <c r="P37" s="55"/>
      <c r="R37" s="163"/>
    </row>
    <row r="38" spans="2:18" x14ac:dyDescent="0.2">
      <c r="B38" s="59">
        <f>'Plan comptable'!C31</f>
        <v>1310</v>
      </c>
      <c r="C38" s="75" t="s">
        <v>44</v>
      </c>
      <c r="D38" s="82"/>
      <c r="E38" s="82"/>
      <c r="F38" s="152"/>
      <c r="G38" s="153"/>
      <c r="H38" s="152" t="s">
        <v>132</v>
      </c>
      <c r="I38" s="154">
        <v>230</v>
      </c>
      <c r="J38" s="82"/>
      <c r="K38" s="82">
        <f t="shared" ref="K38:K43" si="4">+E38-G38+I38</f>
        <v>230</v>
      </c>
      <c r="L38" s="58"/>
      <c r="M38" s="58"/>
      <c r="N38" s="58"/>
      <c r="O38" s="58">
        <f t="shared" ref="O38:O43" si="5">I38</f>
        <v>230</v>
      </c>
      <c r="P38" s="55"/>
      <c r="R38" s="163"/>
    </row>
    <row r="39" spans="2:18" x14ac:dyDescent="0.2">
      <c r="B39" s="59">
        <f>'Plan comptable'!C33</f>
        <v>1410</v>
      </c>
      <c r="C39" s="75" t="s">
        <v>46</v>
      </c>
      <c r="D39" s="82"/>
      <c r="E39" s="82"/>
      <c r="F39" s="152"/>
      <c r="G39" s="153"/>
      <c r="H39" s="152" t="s">
        <v>133</v>
      </c>
      <c r="I39" s="154">
        <v>66.67</v>
      </c>
      <c r="J39" s="82"/>
      <c r="K39" s="82">
        <f t="shared" si="4"/>
        <v>66.67</v>
      </c>
      <c r="L39" s="58"/>
      <c r="M39" s="58"/>
      <c r="N39" s="58"/>
      <c r="O39" s="58">
        <f t="shared" si="5"/>
        <v>66.67</v>
      </c>
      <c r="P39" s="55"/>
      <c r="R39" s="163"/>
    </row>
    <row r="40" spans="2:18" x14ac:dyDescent="0.2">
      <c r="B40" s="59">
        <f>'Plan comptable'!C37</f>
        <v>1610</v>
      </c>
      <c r="C40" s="75" t="s">
        <v>169</v>
      </c>
      <c r="D40" s="82" t="s">
        <v>135</v>
      </c>
      <c r="E40" s="82"/>
      <c r="F40" s="152"/>
      <c r="G40" s="153"/>
      <c r="H40" s="152" t="s">
        <v>134</v>
      </c>
      <c r="I40" s="154">
        <v>8.33</v>
      </c>
      <c r="J40" s="82"/>
      <c r="K40" s="82">
        <f t="shared" si="4"/>
        <v>8.33</v>
      </c>
      <c r="L40" s="58"/>
      <c r="M40" s="58"/>
      <c r="N40" s="58"/>
      <c r="O40" s="58">
        <f t="shared" si="5"/>
        <v>8.33</v>
      </c>
      <c r="P40" s="55"/>
      <c r="R40" s="163"/>
    </row>
    <row r="41" spans="2:18" x14ac:dyDescent="0.2">
      <c r="B41" s="59">
        <f>'Plan comptable'!C39</f>
        <v>1810</v>
      </c>
      <c r="C41" s="75" t="s">
        <v>47</v>
      </c>
      <c r="D41" s="82"/>
      <c r="E41" s="82"/>
      <c r="F41" s="152"/>
      <c r="G41" s="153"/>
      <c r="H41" s="152" t="s">
        <v>146</v>
      </c>
      <c r="I41" s="154">
        <v>10</v>
      </c>
      <c r="J41" s="82"/>
      <c r="K41" s="82">
        <f t="shared" si="4"/>
        <v>10</v>
      </c>
      <c r="L41" s="58"/>
      <c r="M41" s="58"/>
      <c r="N41" s="58"/>
      <c r="O41" s="58">
        <f t="shared" si="5"/>
        <v>10</v>
      </c>
      <c r="P41" s="55"/>
      <c r="R41" s="163"/>
    </row>
    <row r="42" spans="2:18" x14ac:dyDescent="0.2">
      <c r="B42" s="59">
        <f>'Plan comptable'!C57</f>
        <v>2350</v>
      </c>
      <c r="C42" s="57" t="s">
        <v>41</v>
      </c>
      <c r="D42" s="82"/>
      <c r="E42" s="82"/>
      <c r="F42" s="152"/>
      <c r="G42" s="153"/>
      <c r="H42" s="152" t="s">
        <v>147</v>
      </c>
      <c r="I42" s="154">
        <v>90</v>
      </c>
      <c r="J42" s="82"/>
      <c r="K42" s="82">
        <f t="shared" si="4"/>
        <v>90</v>
      </c>
      <c r="L42" s="58"/>
      <c r="M42" s="58"/>
      <c r="N42" s="58"/>
      <c r="O42" s="58">
        <f t="shared" si="5"/>
        <v>90</v>
      </c>
      <c r="P42" s="55"/>
      <c r="R42" s="163"/>
    </row>
    <row r="43" spans="2:18" x14ac:dyDescent="0.2">
      <c r="B43" s="59">
        <f>'Plan comptable'!C72</f>
        <v>2450</v>
      </c>
      <c r="C43" s="57" t="s">
        <v>40</v>
      </c>
      <c r="D43" s="82"/>
      <c r="E43" s="82"/>
      <c r="F43" s="152"/>
      <c r="G43" s="153"/>
      <c r="H43" s="152" t="s">
        <v>148</v>
      </c>
      <c r="I43" s="154">
        <v>17.100000000000001</v>
      </c>
      <c r="J43" s="82"/>
      <c r="K43" s="82">
        <f t="shared" si="4"/>
        <v>17.100000000000001</v>
      </c>
      <c r="L43" s="58"/>
      <c r="M43" s="58"/>
      <c r="N43" s="58"/>
      <c r="O43" s="58">
        <f t="shared" si="5"/>
        <v>17.100000000000001</v>
      </c>
      <c r="P43" s="55"/>
      <c r="R43" s="163"/>
    </row>
    <row r="44" spans="2:18" x14ac:dyDescent="0.2">
      <c r="B44" s="59">
        <f>'Plan comptable'!C171</f>
        <v>5740</v>
      </c>
      <c r="C44" s="57" t="s">
        <v>37</v>
      </c>
      <c r="D44" s="82"/>
      <c r="E44" s="82"/>
      <c r="F44" s="152" t="s">
        <v>131</v>
      </c>
      <c r="G44" s="154">
        <v>40</v>
      </c>
      <c r="H44" s="152"/>
      <c r="I44" s="154"/>
      <c r="J44" s="82">
        <f>+D44+G44-I44</f>
        <v>40</v>
      </c>
      <c r="K44" s="82"/>
      <c r="L44" s="58">
        <f>G44</f>
        <v>40</v>
      </c>
      <c r="M44" s="58"/>
      <c r="N44" s="58"/>
      <c r="O44" s="58"/>
      <c r="P44" s="55"/>
      <c r="R44" s="163"/>
    </row>
    <row r="45" spans="2:18" x14ac:dyDescent="0.2">
      <c r="B45" s="59">
        <f>'Plan comptable'!C177</f>
        <v>5820</v>
      </c>
      <c r="C45" s="75" t="s">
        <v>38</v>
      </c>
      <c r="D45" s="82"/>
      <c r="E45" s="82"/>
      <c r="F45" s="152" t="s">
        <v>132</v>
      </c>
      <c r="G45" s="154">
        <v>230</v>
      </c>
      <c r="H45" s="152"/>
      <c r="I45" s="154"/>
      <c r="J45" s="82">
        <f t="shared" si="3"/>
        <v>230</v>
      </c>
      <c r="K45" s="82"/>
      <c r="L45" s="58">
        <f>G45</f>
        <v>230</v>
      </c>
      <c r="M45" s="58"/>
      <c r="N45" s="58"/>
      <c r="O45" s="58"/>
      <c r="P45" s="55"/>
      <c r="R45" s="163"/>
    </row>
    <row r="46" spans="2:18" x14ac:dyDescent="0.2">
      <c r="B46" s="199">
        <f>'Plan comptable'!C178</f>
        <v>5830</v>
      </c>
      <c r="C46" s="200" t="s">
        <v>39</v>
      </c>
      <c r="D46" s="82"/>
      <c r="E46" s="82"/>
      <c r="F46" s="152" t="s">
        <v>133</v>
      </c>
      <c r="G46" s="154">
        <f>+I39</f>
        <v>66.67</v>
      </c>
      <c r="H46" s="152"/>
      <c r="I46" s="154"/>
      <c r="J46" s="82">
        <f t="shared" si="3"/>
        <v>66.67</v>
      </c>
      <c r="K46" s="82"/>
      <c r="L46" s="82">
        <f>G46</f>
        <v>66.67</v>
      </c>
      <c r="M46" s="82"/>
      <c r="N46" s="82"/>
      <c r="O46" s="82"/>
      <c r="P46" s="55"/>
      <c r="R46" s="163"/>
    </row>
    <row r="47" spans="2:18" x14ac:dyDescent="0.2">
      <c r="B47" s="59">
        <f>'Plan comptable'!C180</f>
        <v>5850</v>
      </c>
      <c r="C47" s="75" t="s">
        <v>176</v>
      </c>
      <c r="D47" s="82"/>
      <c r="E47" s="82"/>
      <c r="F47" s="152" t="s">
        <v>134</v>
      </c>
      <c r="G47" s="154">
        <f>+I40</f>
        <v>8.33</v>
      </c>
      <c r="H47" s="152"/>
      <c r="I47" s="154"/>
      <c r="J47" s="82">
        <f t="shared" si="3"/>
        <v>8.33</v>
      </c>
      <c r="K47" s="82"/>
      <c r="L47" s="58">
        <f>G47</f>
        <v>8.33</v>
      </c>
      <c r="M47" s="58"/>
      <c r="N47" s="58"/>
      <c r="O47" s="58"/>
      <c r="P47" s="55"/>
      <c r="R47" s="163"/>
    </row>
    <row r="48" spans="2:18" x14ac:dyDescent="0.2">
      <c r="B48" s="59">
        <f>'Plan comptable'!C181</f>
        <v>5870</v>
      </c>
      <c r="C48" s="75" t="s">
        <v>21</v>
      </c>
      <c r="D48" s="82"/>
      <c r="E48" s="82"/>
      <c r="F48" s="152" t="s">
        <v>146</v>
      </c>
      <c r="G48" s="154">
        <v>10</v>
      </c>
      <c r="H48" s="152"/>
      <c r="I48" s="154"/>
      <c r="J48" s="82">
        <f t="shared" si="3"/>
        <v>10</v>
      </c>
      <c r="K48" s="82"/>
      <c r="L48" s="58">
        <f>G48</f>
        <v>10</v>
      </c>
      <c r="M48" s="58"/>
      <c r="N48" s="58"/>
      <c r="O48" s="58"/>
      <c r="P48" s="55"/>
      <c r="R48" s="163"/>
    </row>
    <row r="49" spans="2:19" ht="17" thickBot="1" x14ac:dyDescent="0.25">
      <c r="B49" s="59"/>
      <c r="C49" s="140" t="s">
        <v>150</v>
      </c>
      <c r="D49" s="82"/>
      <c r="E49" s="82"/>
      <c r="F49" s="220">
        <f>SUM(G8:G48)</f>
        <v>687.1</v>
      </c>
      <c r="G49" s="221"/>
      <c r="H49" s="220">
        <f>SUM(I8:I48)</f>
        <v>687.1</v>
      </c>
      <c r="I49" s="221">
        <f>SUM(I8:I48)</f>
        <v>687.1</v>
      </c>
      <c r="J49" s="137">
        <f>SUM(J8:J48)</f>
        <v>33378.22</v>
      </c>
      <c r="K49" s="137">
        <f>SUM(K8:K48)</f>
        <v>33378.719999999994</v>
      </c>
      <c r="L49" s="141">
        <f>SUM(L12:L48)</f>
        <v>2983.18</v>
      </c>
      <c r="M49" s="141">
        <f>SUM(M13:M48)</f>
        <v>5450</v>
      </c>
      <c r="N49" s="141">
        <f>SUM(N8:N48)</f>
        <v>30395.040000000001</v>
      </c>
      <c r="O49" s="142">
        <f>SUM(O13:O48)</f>
        <v>27928.719999999998</v>
      </c>
      <c r="P49" s="55"/>
      <c r="R49" s="163"/>
    </row>
    <row r="50" spans="2:19" ht="17" thickTop="1" x14ac:dyDescent="0.2">
      <c r="B50" s="59"/>
      <c r="C50" s="57"/>
      <c r="D50" s="81"/>
      <c r="E50" s="81"/>
      <c r="F50" s="156"/>
      <c r="G50" s="157"/>
      <c r="H50" s="156"/>
      <c r="I50" s="157"/>
      <c r="J50" s="81"/>
      <c r="K50" s="81"/>
      <c r="L50" s="64"/>
      <c r="M50" s="64"/>
      <c r="N50" s="64"/>
      <c r="O50" s="64"/>
      <c r="P50" s="55"/>
      <c r="R50" s="163"/>
    </row>
    <row r="51" spans="2:19" x14ac:dyDescent="0.2">
      <c r="B51" s="59"/>
      <c r="C51" s="159" t="s">
        <v>336</v>
      </c>
      <c r="D51" s="148"/>
      <c r="E51" s="148"/>
      <c r="F51" s="144"/>
      <c r="G51" s="145"/>
      <c r="H51" s="146"/>
      <c r="I51" s="147"/>
      <c r="J51" s="164"/>
      <c r="K51" s="148"/>
      <c r="L51" s="165">
        <f>M49-L49</f>
        <v>2466.8200000000002</v>
      </c>
      <c r="M51" s="166"/>
      <c r="N51" s="166" t="s">
        <v>135</v>
      </c>
      <c r="O51" s="167">
        <f>N49-O49</f>
        <v>2466.3200000000033</v>
      </c>
      <c r="P51" s="55"/>
      <c r="Q51" s="163"/>
      <c r="R51" s="163"/>
      <c r="S51" s="143" t="s">
        <v>135</v>
      </c>
    </row>
    <row r="52" spans="2:19" ht="17" thickBot="1" x14ac:dyDescent="0.25">
      <c r="B52" s="59"/>
      <c r="C52" s="57"/>
      <c r="D52" s="82" t="s">
        <v>135</v>
      </c>
      <c r="E52" s="82"/>
      <c r="F52" s="152"/>
      <c r="G52" s="153"/>
      <c r="H52" s="152"/>
      <c r="I52" s="154"/>
      <c r="J52" s="82"/>
      <c r="K52" s="82"/>
      <c r="L52" s="138">
        <f>SUM(L49:L51)</f>
        <v>5450</v>
      </c>
      <c r="M52" s="138">
        <f>SUM(M49:M51)</f>
        <v>5450</v>
      </c>
      <c r="N52" s="139">
        <f>SUM(N49:N51)</f>
        <v>30395.040000000001</v>
      </c>
      <c r="O52" s="139">
        <f>SUM(O49:O51)</f>
        <v>30395.040000000001</v>
      </c>
      <c r="P52" s="55"/>
    </row>
    <row r="53" spans="2:19" ht="17" thickTop="1" x14ac:dyDescent="0.2">
      <c r="B53" s="56"/>
      <c r="C53" s="52"/>
      <c r="D53" s="52"/>
      <c r="E53" s="52"/>
      <c r="F53" s="56"/>
      <c r="G53" s="52"/>
      <c r="H53" s="56"/>
      <c r="I53" s="52"/>
      <c r="J53" s="52"/>
      <c r="K53" s="52"/>
      <c r="L53" s="52"/>
      <c r="M53" s="52"/>
      <c r="N53" s="52"/>
      <c r="O53" s="52"/>
      <c r="P53" s="55"/>
    </row>
  </sheetData>
  <mergeCells count="14">
    <mergeCell ref="F49:G49"/>
    <mergeCell ref="H49:I49"/>
    <mergeCell ref="L6:M6"/>
    <mergeCell ref="N6:O6"/>
    <mergeCell ref="F7:G7"/>
    <mergeCell ref="H7:I7"/>
    <mergeCell ref="B1:O1"/>
    <mergeCell ref="B4:O4"/>
    <mergeCell ref="B5:O5"/>
    <mergeCell ref="B6:B7"/>
    <mergeCell ref="C6:C7"/>
    <mergeCell ref="D6:E6"/>
    <mergeCell ref="F6:I6"/>
    <mergeCell ref="J6:K6"/>
  </mergeCells>
  <pageMargins left="0.70866141732283472" right="0.70866141732283472" top="0.74803149606299213" bottom="0.74803149606299213" header="0.31496062992125984" footer="0.31496062992125984"/>
  <pageSetup paperSize="120" scale="40" fitToHeight="0" orientation="portrait" r:id="rId1"/>
  <headerFooter alignWithMargins="0">
    <oddFooter>&amp;LReproduction interdite © TC Média Livres Inc.  &amp;RComptabilité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5CFB5-4B7E-A94C-949B-82353A01AFE5}">
  <sheetPr>
    <pageSetUpPr fitToPage="1"/>
  </sheetPr>
  <dimension ref="B1:K395"/>
  <sheetViews>
    <sheetView showGridLines="0" topLeftCell="A44" zoomScale="140" zoomScaleNormal="140" workbookViewId="0">
      <selection activeCell="C83" sqref="C83"/>
    </sheetView>
  </sheetViews>
  <sheetFormatPr baseColWidth="10" defaultColWidth="11.5" defaultRowHeight="15" x14ac:dyDescent="0.2"/>
  <cols>
    <col min="1" max="1" width="5.6640625" style="32" customWidth="1"/>
    <col min="2" max="9" width="15.6640625" style="32" customWidth="1"/>
    <col min="10" max="10" width="2.6640625" style="32" customWidth="1"/>
    <col min="11" max="11" width="3.83203125" style="32" customWidth="1"/>
    <col min="12" max="16384" width="11.5" style="32"/>
  </cols>
  <sheetData>
    <row r="1" spans="2:9" ht="16" x14ac:dyDescent="0.2">
      <c r="B1" s="210" t="s">
        <v>171</v>
      </c>
      <c r="C1" s="210"/>
      <c r="D1" s="210"/>
      <c r="E1" s="210"/>
      <c r="F1" s="210"/>
      <c r="G1" s="210"/>
      <c r="H1" s="210"/>
      <c r="I1" s="210"/>
    </row>
    <row r="2" spans="2:9" ht="16" x14ac:dyDescent="0.2">
      <c r="B2" s="1"/>
      <c r="C2" s="1"/>
      <c r="D2" s="1"/>
      <c r="E2" s="1"/>
    </row>
    <row r="3" spans="2:9" ht="16" x14ac:dyDescent="0.2">
      <c r="B3" s="2" t="s">
        <v>146</v>
      </c>
      <c r="C3" s="1"/>
      <c r="D3" s="1"/>
      <c r="E3" s="1"/>
    </row>
    <row r="4" spans="2:9" x14ac:dyDescent="0.2">
      <c r="B4" s="244" t="s">
        <v>34</v>
      </c>
      <c r="C4" s="244"/>
      <c r="D4" s="244"/>
      <c r="E4" s="244"/>
      <c r="F4" s="244"/>
      <c r="G4" s="244"/>
    </row>
    <row r="5" spans="2:9" x14ac:dyDescent="0.2">
      <c r="B5" s="244" t="s">
        <v>0</v>
      </c>
      <c r="C5" s="244"/>
      <c r="D5" s="244"/>
      <c r="E5" s="244"/>
      <c r="F5" s="244"/>
      <c r="G5" s="244"/>
    </row>
    <row r="6" spans="2:9" x14ac:dyDescent="0.2">
      <c r="B6" s="244" t="s">
        <v>187</v>
      </c>
      <c r="C6" s="244"/>
      <c r="D6" s="244"/>
      <c r="E6" s="244"/>
      <c r="F6" s="244"/>
      <c r="G6" s="244"/>
    </row>
    <row r="7" spans="2:9" x14ac:dyDescent="0.2">
      <c r="B7" s="243" t="s">
        <v>58</v>
      </c>
      <c r="C7" s="243"/>
      <c r="D7" s="243"/>
      <c r="E7" s="243"/>
      <c r="F7" s="12"/>
      <c r="G7" s="13"/>
    </row>
    <row r="8" spans="2:9" x14ac:dyDescent="0.2">
      <c r="B8" s="241" t="s">
        <v>52</v>
      </c>
      <c r="C8" s="241"/>
      <c r="D8" s="241"/>
      <c r="E8" s="241"/>
      <c r="F8" s="5"/>
      <c r="G8" s="5">
        <f>ROUND(+' Chiffrier a) b) d) et e)'!M25,0)</f>
        <v>5450</v>
      </c>
    </row>
    <row r="9" spans="2:9" x14ac:dyDescent="0.2">
      <c r="B9" s="243" t="s">
        <v>185</v>
      </c>
      <c r="C9" s="243"/>
      <c r="D9" s="243"/>
      <c r="E9" s="243"/>
      <c r="F9" s="12"/>
      <c r="G9" s="12"/>
    </row>
    <row r="10" spans="2:9" x14ac:dyDescent="0.2">
      <c r="B10" s="241" t="s">
        <v>17</v>
      </c>
      <c r="C10" s="241"/>
      <c r="D10" s="241"/>
      <c r="E10" s="241"/>
      <c r="F10" s="5">
        <f>ROUND(+' Chiffrier a) b) d) et e)'!L26,0)</f>
        <v>490</v>
      </c>
      <c r="G10" s="12"/>
    </row>
    <row r="11" spans="2:9" x14ac:dyDescent="0.2">
      <c r="B11" s="241" t="s">
        <v>53</v>
      </c>
      <c r="C11" s="241"/>
      <c r="D11" s="241"/>
      <c r="E11" s="241"/>
      <c r="F11" s="11">
        <f>ROUND(+' Chiffrier a) b) d) et e)'!L27,0)</f>
        <v>1200</v>
      </c>
      <c r="G11" s="12"/>
    </row>
    <row r="12" spans="2:9" x14ac:dyDescent="0.2">
      <c r="B12" s="241" t="s">
        <v>19</v>
      </c>
      <c r="C12" s="241"/>
      <c r="D12" s="241"/>
      <c r="E12" s="241"/>
      <c r="F12" s="11">
        <f>ROUND(+' Chiffrier a) b) d) et e)'!L28,0)</f>
        <v>125</v>
      </c>
      <c r="G12" s="12"/>
    </row>
    <row r="13" spans="2:9" x14ac:dyDescent="0.2">
      <c r="B13" s="241" t="s">
        <v>35</v>
      </c>
      <c r="C13" s="241"/>
      <c r="D13" s="241"/>
      <c r="E13" s="241"/>
      <c r="F13" s="11">
        <f>ROUND(+' Chiffrier a) b) d) et e)'!L29,0)</f>
        <v>189</v>
      </c>
      <c r="G13" s="12"/>
    </row>
    <row r="14" spans="2:9" x14ac:dyDescent="0.2">
      <c r="B14" s="241" t="s">
        <v>54</v>
      </c>
      <c r="C14" s="241"/>
      <c r="D14" s="241"/>
      <c r="E14" s="241"/>
      <c r="F14" s="11">
        <f>ROUND(+' Chiffrier a) b) d) et e)'!L30,0)</f>
        <v>152</v>
      </c>
      <c r="G14" s="12"/>
    </row>
    <row r="15" spans="2:9" x14ac:dyDescent="0.2">
      <c r="B15" s="241" t="s">
        <v>55</v>
      </c>
      <c r="C15" s="241"/>
      <c r="D15" s="241"/>
      <c r="E15" s="241"/>
      <c r="F15" s="11">
        <f>ROUND(+' Chiffrier a) b) d) et e)'!L31,0)</f>
        <v>81</v>
      </c>
      <c r="G15" s="12"/>
    </row>
    <row r="16" spans="2:9" x14ac:dyDescent="0.2">
      <c r="B16" s="241" t="s">
        <v>20</v>
      </c>
      <c r="C16" s="241"/>
      <c r="D16" s="241"/>
      <c r="E16" s="241"/>
      <c r="F16" s="11">
        <f>ROUND(+' Chiffrier a) b) d) et e)'!L32,0)</f>
        <v>120</v>
      </c>
      <c r="G16" s="12"/>
    </row>
    <row r="17" spans="2:7" x14ac:dyDescent="0.2">
      <c r="B17" s="241" t="s">
        <v>37</v>
      </c>
      <c r="C17" s="241"/>
      <c r="D17" s="241"/>
      <c r="E17" s="241"/>
      <c r="F17" s="11">
        <f>ROUND(+' Chiffrier a) b) d) et e)'!L44,0)</f>
        <v>40</v>
      </c>
      <c r="G17" s="12"/>
    </row>
    <row r="18" spans="2:7" x14ac:dyDescent="0.2">
      <c r="B18" s="241" t="s">
        <v>18</v>
      </c>
      <c r="C18" s="241"/>
      <c r="D18" s="241"/>
      <c r="E18" s="241"/>
      <c r="F18" s="11">
        <f>ROUND(+' Chiffrier a) b) d) et e)'!L33,0)</f>
        <v>165</v>
      </c>
      <c r="G18" s="12"/>
    </row>
    <row r="19" spans="2:7" x14ac:dyDescent="0.2">
      <c r="B19" s="241" t="s">
        <v>183</v>
      </c>
      <c r="C19" s="241"/>
      <c r="D19" s="241"/>
      <c r="E19" s="241"/>
      <c r="F19" s="11">
        <f>ROUND(+' Chiffrier a) b) d) et e)'!L34,0)</f>
        <v>84</v>
      </c>
      <c r="G19" s="12"/>
    </row>
    <row r="20" spans="2:7" x14ac:dyDescent="0.2">
      <c r="B20" s="241" t="s">
        <v>56</v>
      </c>
      <c r="C20" s="241"/>
      <c r="D20" s="241"/>
      <c r="E20" s="241"/>
      <c r="F20" s="11">
        <f>ROUND(+' Chiffrier a) b) d) et e)'!L35,0)</f>
        <v>22</v>
      </c>
      <c r="G20" s="12"/>
    </row>
    <row r="21" spans="2:7" x14ac:dyDescent="0.2">
      <c r="B21" s="241" t="s">
        <v>38</v>
      </c>
      <c r="C21" s="241"/>
      <c r="D21" s="241"/>
      <c r="E21" s="241"/>
      <c r="F21" s="11">
        <f>ROUND(+' Chiffrier a) b) d) et e)'!L45,0)</f>
        <v>230</v>
      </c>
      <c r="G21" s="12"/>
    </row>
    <row r="22" spans="2:7" x14ac:dyDescent="0.2">
      <c r="B22" s="242" t="s">
        <v>39</v>
      </c>
      <c r="C22" s="242"/>
      <c r="D22" s="242"/>
      <c r="E22" s="242"/>
      <c r="F22" s="87">
        <f>ROUND(+' Chiffrier a) b) d) et e)'!L46,0)</f>
        <v>67</v>
      </c>
      <c r="G22" s="88"/>
    </row>
    <row r="23" spans="2:7" x14ac:dyDescent="0.2">
      <c r="B23" s="241" t="s">
        <v>176</v>
      </c>
      <c r="C23" s="241"/>
      <c r="D23" s="241"/>
      <c r="E23" s="241"/>
      <c r="F23" s="11">
        <f>ROUND(+' Chiffrier a) b) d) et e)'!L47,0)</f>
        <v>8</v>
      </c>
      <c r="G23" s="12"/>
    </row>
    <row r="24" spans="2:7" x14ac:dyDescent="0.2">
      <c r="B24" s="241" t="s">
        <v>21</v>
      </c>
      <c r="C24" s="241"/>
      <c r="D24" s="241"/>
      <c r="E24" s="241"/>
      <c r="F24" s="14">
        <f>ROUND(+' Chiffrier a) b) d) et e)'!L48,0)</f>
        <v>10</v>
      </c>
      <c r="G24" s="12"/>
    </row>
    <row r="25" spans="2:7" x14ac:dyDescent="0.2">
      <c r="B25" s="77" t="s">
        <v>186</v>
      </c>
      <c r="C25" s="77"/>
      <c r="D25" s="77"/>
      <c r="E25" s="77"/>
      <c r="F25" s="177"/>
      <c r="G25" s="178">
        <f>SUM(F10:F24)</f>
        <v>2983</v>
      </c>
    </row>
    <row r="26" spans="2:7" x14ac:dyDescent="0.2">
      <c r="B26" s="77"/>
      <c r="C26" s="77"/>
      <c r="D26" s="77"/>
      <c r="E26" s="77"/>
      <c r="F26" s="177"/>
      <c r="G26" s="178"/>
    </row>
    <row r="27" spans="2:7" ht="16" thickBot="1" x14ac:dyDescent="0.25">
      <c r="B27" s="243" t="s">
        <v>59</v>
      </c>
      <c r="C27" s="243"/>
      <c r="D27" s="243"/>
      <c r="E27" s="243"/>
      <c r="F27" s="77"/>
      <c r="G27" s="179">
        <f>G8-G25</f>
        <v>2467</v>
      </c>
    </row>
    <row r="28" spans="2:7" ht="16" thickTop="1" x14ac:dyDescent="0.2"/>
    <row r="29" spans="2:7" x14ac:dyDescent="0.2">
      <c r="B29" s="240" t="s">
        <v>34</v>
      </c>
      <c r="C29" s="240"/>
      <c r="D29" s="240"/>
      <c r="E29" s="240"/>
      <c r="F29" s="240"/>
      <c r="G29" s="240"/>
    </row>
    <row r="30" spans="2:7" x14ac:dyDescent="0.2">
      <c r="B30" s="240" t="s">
        <v>22</v>
      </c>
      <c r="C30" s="240"/>
      <c r="D30" s="240"/>
      <c r="E30" s="240"/>
      <c r="F30" s="240"/>
      <c r="G30" s="240"/>
    </row>
    <row r="31" spans="2:7" x14ac:dyDescent="0.2">
      <c r="B31" s="240" t="s">
        <v>187</v>
      </c>
      <c r="C31" s="240"/>
      <c r="D31" s="240"/>
      <c r="E31" s="240"/>
      <c r="F31" s="240"/>
      <c r="G31" s="240"/>
    </row>
    <row r="32" spans="2:7" ht="17" x14ac:dyDescent="0.2">
      <c r="B32" s="237" t="s">
        <v>152</v>
      </c>
      <c r="C32" s="237"/>
      <c r="D32" s="237"/>
      <c r="E32" s="237"/>
      <c r="F32" s="7"/>
      <c r="G32" s="5">
        <f>ROUND(+' Chiffrier a) b) d) et e)'!O22,0)</f>
        <v>15936</v>
      </c>
    </row>
    <row r="33" spans="2:8" x14ac:dyDescent="0.2">
      <c r="B33" s="237" t="s">
        <v>23</v>
      </c>
      <c r="C33" s="237"/>
      <c r="D33" s="237"/>
      <c r="E33" s="237"/>
      <c r="F33" s="5">
        <f>+G27</f>
        <v>2467</v>
      </c>
      <c r="G33" s="5"/>
    </row>
    <row r="34" spans="2:8" x14ac:dyDescent="0.2">
      <c r="B34" s="237" t="s">
        <v>181</v>
      </c>
      <c r="C34" s="237"/>
      <c r="D34" s="237"/>
      <c r="E34" s="237"/>
      <c r="F34" s="14">
        <f>ROUND(+' Chiffrier a) b) d) et e)'!O23,0)</f>
        <v>196</v>
      </c>
      <c r="G34" s="5"/>
    </row>
    <row r="35" spans="2:8" x14ac:dyDescent="0.2">
      <c r="B35" s="237"/>
      <c r="C35" s="237"/>
      <c r="D35" s="237"/>
      <c r="E35" s="237"/>
      <c r="F35" s="5">
        <f>SUM(F33:F34)</f>
        <v>2663</v>
      </c>
      <c r="G35" s="5"/>
    </row>
    <row r="36" spans="2:8" x14ac:dyDescent="0.2">
      <c r="B36" s="237" t="s">
        <v>24</v>
      </c>
      <c r="C36" s="237"/>
      <c r="D36" s="237"/>
      <c r="E36" s="237"/>
      <c r="F36" s="11">
        <f>ROUND(+' Chiffrier a) b) d) et e)'!N24,0)</f>
        <v>400</v>
      </c>
      <c r="G36" s="14">
        <f>F35-F36</f>
        <v>2263</v>
      </c>
    </row>
    <row r="37" spans="2:8" ht="16" thickBot="1" x14ac:dyDescent="0.25">
      <c r="B37" s="238" t="s">
        <v>60</v>
      </c>
      <c r="C37" s="238"/>
      <c r="D37" s="238"/>
      <c r="E37" s="238"/>
      <c r="F37" s="180"/>
      <c r="G37" s="181">
        <f>SUM(G32:G36)</f>
        <v>18199</v>
      </c>
    </row>
    <row r="38" spans="2:8" ht="16" thickTop="1" x14ac:dyDescent="0.2">
      <c r="B38" s="2"/>
      <c r="C38" s="2"/>
      <c r="D38" s="2"/>
      <c r="E38" s="2"/>
    </row>
    <row r="39" spans="2:8" x14ac:dyDescent="0.2">
      <c r="B39" s="239" t="s">
        <v>34</v>
      </c>
      <c r="C39" s="239"/>
      <c r="D39" s="239"/>
      <c r="E39" s="239"/>
      <c r="F39" s="239"/>
      <c r="G39" s="239"/>
      <c r="H39" s="239"/>
    </row>
    <row r="40" spans="2:8" x14ac:dyDescent="0.2">
      <c r="B40" s="239" t="s">
        <v>1</v>
      </c>
      <c r="C40" s="239"/>
      <c r="D40" s="239"/>
      <c r="E40" s="239"/>
      <c r="F40" s="239"/>
      <c r="G40" s="239"/>
      <c r="H40" s="239"/>
    </row>
    <row r="41" spans="2:8" x14ac:dyDescent="0.2">
      <c r="B41" s="239" t="s">
        <v>57</v>
      </c>
      <c r="C41" s="239"/>
      <c r="D41" s="239"/>
      <c r="E41" s="239"/>
      <c r="F41" s="239"/>
      <c r="G41" s="239"/>
      <c r="H41" s="239"/>
    </row>
    <row r="42" spans="2:8" x14ac:dyDescent="0.2">
      <c r="B42" s="232" t="s">
        <v>2</v>
      </c>
      <c r="C42" s="232"/>
      <c r="D42" s="232"/>
      <c r="E42" s="232"/>
      <c r="F42" s="31"/>
      <c r="G42" s="31"/>
      <c r="H42" s="31"/>
    </row>
    <row r="43" spans="2:8" ht="16" x14ac:dyDescent="0.2">
      <c r="B43" s="230" t="s">
        <v>3</v>
      </c>
      <c r="C43" s="230"/>
      <c r="D43" s="230"/>
      <c r="E43" s="230"/>
      <c r="F43" s="3"/>
      <c r="G43" s="3"/>
      <c r="H43" s="3"/>
    </row>
    <row r="44" spans="2:8" x14ac:dyDescent="0.2">
      <c r="B44" s="231" t="s">
        <v>16</v>
      </c>
      <c r="C44" s="231"/>
      <c r="D44" s="231"/>
      <c r="E44" s="231"/>
      <c r="F44" s="4"/>
      <c r="G44" s="5">
        <f>ROUND(+' Chiffrier a) b) d) et e)'!N8,0)</f>
        <v>4043</v>
      </c>
      <c r="H44" s="6"/>
    </row>
    <row r="45" spans="2:8" x14ac:dyDescent="0.2">
      <c r="B45" s="231" t="s">
        <v>28</v>
      </c>
      <c r="C45" s="231"/>
      <c r="D45" s="231"/>
      <c r="E45" s="231"/>
      <c r="F45" s="4"/>
      <c r="G45" s="11">
        <f>ROUND(+' Chiffrier a) b) d) et e)'!N9,0)</f>
        <v>804</v>
      </c>
      <c r="H45" s="6"/>
    </row>
    <row r="46" spans="2:8" ht="15" customHeight="1" x14ac:dyDescent="0.2">
      <c r="B46" s="231" t="s">
        <v>61</v>
      </c>
      <c r="C46" s="231"/>
      <c r="D46" s="231"/>
      <c r="E46" s="231"/>
      <c r="F46" s="4"/>
      <c r="G46" s="11">
        <f>ROUND(+' Chiffrier a) b) d) et e)'!N10+' Chiffrier a) b) d) et e)'!N11-' Chiffrier a) b) d) et e)'!O19-' Chiffrier a) b) d) et e)'!O20,0)</f>
        <v>2667</v>
      </c>
      <c r="H46" s="6"/>
    </row>
    <row r="47" spans="2:8" x14ac:dyDescent="0.2">
      <c r="B47" s="231" t="s">
        <v>29</v>
      </c>
      <c r="C47" s="231"/>
      <c r="D47" s="231"/>
      <c r="E47" s="231"/>
      <c r="F47" s="4"/>
      <c r="G47" s="11">
        <f>ROUND(+' Chiffrier a) b) d) et e)'!N12,0)</f>
        <v>500</v>
      </c>
      <c r="H47" s="11"/>
    </row>
    <row r="48" spans="2:8" x14ac:dyDescent="0.2">
      <c r="B48" s="231" t="s">
        <v>182</v>
      </c>
      <c r="C48" s="231"/>
      <c r="D48" s="231"/>
      <c r="E48" s="231"/>
      <c r="F48" s="4"/>
      <c r="G48" s="11">
        <f>ROUND(+' Chiffrier a) b) d) et e)'!N13,0)</f>
        <v>440</v>
      </c>
      <c r="H48" s="6"/>
    </row>
    <row r="49" spans="2:11" ht="15" customHeight="1" x14ac:dyDescent="0.2">
      <c r="B49" s="231" t="s">
        <v>184</v>
      </c>
      <c r="C49" s="231"/>
      <c r="D49" s="231"/>
      <c r="E49" s="231"/>
      <c r="F49" s="4"/>
      <c r="G49" s="9">
        <f>ROUND(+' Chiffrier a) b) d) et e)'!N37,0)</f>
        <v>125</v>
      </c>
      <c r="H49" s="8"/>
    </row>
    <row r="50" spans="2:11" ht="19" x14ac:dyDescent="0.25">
      <c r="B50" s="233" t="s">
        <v>191</v>
      </c>
      <c r="C50" s="233"/>
      <c r="D50" s="233"/>
      <c r="E50" s="233"/>
      <c r="F50" s="185"/>
      <c r="G50" s="186"/>
      <c r="H50" s="187">
        <f>SUM(G44:G49)</f>
        <v>8579</v>
      </c>
    </row>
    <row r="51" spans="2:11" x14ac:dyDescent="0.2">
      <c r="B51" s="78"/>
      <c r="C51" s="78"/>
      <c r="D51" s="78"/>
      <c r="E51" s="78"/>
      <c r="F51" s="182"/>
      <c r="G51" s="183"/>
      <c r="H51" s="184"/>
    </row>
    <row r="52" spans="2:11" ht="16" x14ac:dyDescent="0.2">
      <c r="B52" s="230" t="s">
        <v>337</v>
      </c>
      <c r="C52" s="230"/>
      <c r="D52" s="230"/>
      <c r="E52" s="230"/>
      <c r="F52" s="5"/>
      <c r="G52" s="8"/>
      <c r="H52" s="8"/>
    </row>
    <row r="53" spans="2:11" x14ac:dyDescent="0.2">
      <c r="B53" s="231" t="s">
        <v>43</v>
      </c>
      <c r="C53" s="231"/>
      <c r="D53" s="231"/>
      <c r="E53" s="231"/>
      <c r="F53" s="5">
        <f>+' Chiffrier a) b) d) et e)'!N14</f>
        <v>15000</v>
      </c>
      <c r="G53" s="8"/>
      <c r="H53" s="8"/>
    </row>
    <row r="54" spans="2:11" x14ac:dyDescent="0.2">
      <c r="B54" s="231" t="s">
        <v>62</v>
      </c>
      <c r="C54" s="231"/>
      <c r="D54" s="231"/>
      <c r="E54" s="231"/>
      <c r="F54" s="14">
        <f>+' Chiffrier a) b) d) et e)'!O38</f>
        <v>230</v>
      </c>
      <c r="G54" s="5">
        <f>F53-F54</f>
        <v>14770</v>
      </c>
      <c r="H54" s="8"/>
    </row>
    <row r="55" spans="2:11" x14ac:dyDescent="0.2">
      <c r="B55" s="236" t="s">
        <v>45</v>
      </c>
      <c r="C55" s="236"/>
      <c r="D55" s="236"/>
      <c r="E55" s="236"/>
      <c r="F55" s="89">
        <f>+' Chiffrier a) b) d) et e)'!N15</f>
        <v>3200</v>
      </c>
      <c r="G55" s="87"/>
      <c r="H55" s="90"/>
    </row>
    <row r="56" spans="2:11" x14ac:dyDescent="0.2">
      <c r="B56" s="236" t="s">
        <v>62</v>
      </c>
      <c r="C56" s="236"/>
      <c r="D56" s="236"/>
      <c r="E56" s="236"/>
      <c r="F56" s="91">
        <f>+' Chiffrier a) b) d) et e)'!O39</f>
        <v>66.67</v>
      </c>
      <c r="G56" s="87">
        <f>F55-F56</f>
        <v>3133.33</v>
      </c>
      <c r="H56" s="90"/>
    </row>
    <row r="57" spans="2:11" x14ac:dyDescent="0.2">
      <c r="B57" s="231" t="s">
        <v>154</v>
      </c>
      <c r="C57" s="231"/>
      <c r="D57" s="231"/>
      <c r="E57" s="231"/>
      <c r="F57" s="5">
        <f>+' Chiffrier a) b) d) et e)'!N16</f>
        <v>1200</v>
      </c>
      <c r="G57" s="11"/>
      <c r="H57" s="8"/>
    </row>
    <row r="58" spans="2:11" x14ac:dyDescent="0.2">
      <c r="B58" s="231" t="s">
        <v>62</v>
      </c>
      <c r="C58" s="231"/>
      <c r="D58" s="231"/>
      <c r="E58" s="231"/>
      <c r="F58" s="14">
        <f>+' Chiffrier a) b) d) et e)'!O40</f>
        <v>8.33</v>
      </c>
      <c r="G58" s="11">
        <f>F57-F58</f>
        <v>1191.67</v>
      </c>
      <c r="H58" s="8"/>
    </row>
    <row r="59" spans="2:11" x14ac:dyDescent="0.2">
      <c r="B59" s="231" t="s">
        <v>31</v>
      </c>
      <c r="C59" s="231"/>
      <c r="D59" s="231"/>
      <c r="E59" s="231"/>
      <c r="F59" s="5">
        <f>+' Chiffrier a) b) d) et e)'!N17</f>
        <v>1200</v>
      </c>
      <c r="G59" s="8"/>
      <c r="H59" s="8"/>
    </row>
    <row r="60" spans="2:11" x14ac:dyDescent="0.2">
      <c r="B60" s="231" t="s">
        <v>62</v>
      </c>
      <c r="C60" s="231"/>
      <c r="D60" s="231"/>
      <c r="E60" s="231"/>
      <c r="F60" s="14">
        <f>+' Chiffrier a) b) d) et e)'!O41</f>
        <v>10</v>
      </c>
      <c r="G60" s="14">
        <f>F59-F60</f>
        <v>1190</v>
      </c>
      <c r="H60" s="8"/>
    </row>
    <row r="61" spans="2:11" ht="19" x14ac:dyDescent="0.25">
      <c r="B61" s="233" t="s">
        <v>338</v>
      </c>
      <c r="C61" s="233"/>
      <c r="D61" s="233"/>
      <c r="E61" s="233"/>
      <c r="F61" s="187"/>
      <c r="G61" s="186"/>
      <c r="H61" s="188">
        <f>SUM(G54:G60)</f>
        <v>20285</v>
      </c>
    </row>
    <row r="62" spans="2:11" x14ac:dyDescent="0.2">
      <c r="B62" s="79"/>
      <c r="C62" s="79"/>
      <c r="D62" s="79"/>
      <c r="E62" s="79"/>
      <c r="F62" s="5"/>
      <c r="G62" s="7"/>
      <c r="H62" s="11"/>
    </row>
    <row r="63" spans="2:11" ht="20" thickBot="1" x14ac:dyDescent="0.3">
      <c r="B63" s="234" t="s">
        <v>192</v>
      </c>
      <c r="C63" s="234"/>
      <c r="D63" s="234"/>
      <c r="E63" s="234"/>
      <c r="F63" s="190"/>
      <c r="G63" s="191"/>
      <c r="H63" s="195">
        <f>SUM(H50:H61)</f>
        <v>28864</v>
      </c>
      <c r="I63" s="196"/>
      <c r="J63" s="196"/>
      <c r="K63" s="196"/>
    </row>
    <row r="64" spans="2:11" ht="16" thickTop="1" x14ac:dyDescent="0.2">
      <c r="B64" s="232" t="s">
        <v>4</v>
      </c>
      <c r="C64" s="232"/>
      <c r="D64" s="232"/>
      <c r="E64" s="232"/>
      <c r="F64" s="31"/>
      <c r="G64" s="31"/>
      <c r="H64" s="31"/>
      <c r="K64" s="196"/>
    </row>
    <row r="65" spans="2:11" ht="16" x14ac:dyDescent="0.2">
      <c r="B65" s="230" t="s">
        <v>5</v>
      </c>
      <c r="C65" s="230"/>
      <c r="D65" s="230"/>
      <c r="E65" s="230"/>
      <c r="F65" s="30"/>
      <c r="G65" s="30"/>
      <c r="H65" s="29"/>
      <c r="K65" s="196"/>
    </row>
    <row r="66" spans="2:11" x14ac:dyDescent="0.2">
      <c r="B66" s="235" t="s">
        <v>25</v>
      </c>
      <c r="C66" s="235"/>
      <c r="D66" s="235"/>
      <c r="E66" s="30"/>
      <c r="F66" s="30"/>
      <c r="G66" s="5">
        <f>+' Chiffrier a) b) d) et e)'!O18</f>
        <v>804.83</v>
      </c>
      <c r="H66" s="29"/>
      <c r="K66" s="196"/>
    </row>
    <row r="67" spans="2:11" ht="15" customHeight="1" x14ac:dyDescent="0.2">
      <c r="B67" s="235" t="s">
        <v>41</v>
      </c>
      <c r="C67" s="235"/>
      <c r="D67" s="235"/>
      <c r="E67" s="30"/>
      <c r="F67" s="30"/>
      <c r="G67" s="11">
        <f>+' Chiffrier a) b) d) et e)'!O42</f>
        <v>90</v>
      </c>
      <c r="H67" s="29"/>
      <c r="K67" s="196"/>
    </row>
    <row r="68" spans="2:11" ht="15" customHeight="1" x14ac:dyDescent="0.2">
      <c r="B68" s="235" t="s">
        <v>40</v>
      </c>
      <c r="C68" s="235"/>
      <c r="D68" s="235"/>
      <c r="E68" s="30"/>
      <c r="F68" s="30"/>
      <c r="G68" s="14">
        <f>+' Chiffrier a) b) d) et e)'!O43</f>
        <v>17.100000000000001</v>
      </c>
      <c r="H68" s="29"/>
      <c r="K68" s="196"/>
    </row>
    <row r="69" spans="2:11" ht="15" customHeight="1" x14ac:dyDescent="0.2">
      <c r="B69" s="229" t="s">
        <v>30</v>
      </c>
      <c r="C69" s="229"/>
      <c r="D69" s="229"/>
      <c r="E69" s="229"/>
      <c r="F69" s="189"/>
      <c r="G69" s="189"/>
      <c r="H69" s="192">
        <f>SUM(G66:G68)</f>
        <v>911.93000000000006</v>
      </c>
      <c r="K69" s="196"/>
    </row>
    <row r="70" spans="2:11" ht="15" customHeight="1" x14ac:dyDescent="0.2">
      <c r="B70" s="189"/>
      <c r="C70" s="189"/>
      <c r="D70" s="189"/>
      <c r="E70" s="189"/>
      <c r="F70" s="189"/>
      <c r="G70" s="189"/>
      <c r="H70" s="192"/>
      <c r="K70" s="196"/>
    </row>
    <row r="71" spans="2:11" ht="16" x14ac:dyDescent="0.2">
      <c r="B71" s="230" t="s">
        <v>6</v>
      </c>
      <c r="C71" s="230"/>
      <c r="D71" s="230"/>
      <c r="E71" s="230"/>
      <c r="F71" s="10"/>
      <c r="G71" s="10"/>
      <c r="H71" s="11"/>
      <c r="K71" s="196"/>
    </row>
    <row r="72" spans="2:11" x14ac:dyDescent="0.2">
      <c r="B72" s="231" t="s">
        <v>188</v>
      </c>
      <c r="C72" s="231"/>
      <c r="D72" s="231"/>
      <c r="E72" s="231"/>
      <c r="F72" s="10"/>
      <c r="G72" s="10"/>
      <c r="H72" s="14">
        <f>+' Chiffrier a) b) d) et e)'!O21</f>
        <v>9754</v>
      </c>
      <c r="K72" s="196"/>
    </row>
    <row r="73" spans="2:11" ht="19" x14ac:dyDescent="0.25">
      <c r="B73" s="229" t="s">
        <v>7</v>
      </c>
      <c r="C73" s="229"/>
      <c r="D73" s="229"/>
      <c r="E73" s="229"/>
      <c r="F73" s="190"/>
      <c r="G73" s="193"/>
      <c r="H73" s="187">
        <f>SUM(H69:H72)</f>
        <v>10665.93</v>
      </c>
      <c r="K73" s="196"/>
    </row>
    <row r="74" spans="2:11" ht="19" x14ac:dyDescent="0.25">
      <c r="B74" s="189"/>
      <c r="C74" s="189"/>
      <c r="D74" s="189"/>
      <c r="E74" s="189"/>
      <c r="F74" s="190"/>
      <c r="G74" s="193"/>
      <c r="H74" s="194"/>
      <c r="K74" s="196"/>
    </row>
    <row r="75" spans="2:11" x14ac:dyDescent="0.2">
      <c r="B75" s="232" t="s">
        <v>8</v>
      </c>
      <c r="C75" s="232"/>
      <c r="D75" s="232"/>
      <c r="E75" s="232"/>
      <c r="F75" s="31"/>
      <c r="G75" s="31"/>
      <c r="H75" s="31"/>
      <c r="K75" s="196"/>
    </row>
    <row r="76" spans="2:11" ht="19" x14ac:dyDescent="0.25">
      <c r="B76" s="233" t="s">
        <v>51</v>
      </c>
      <c r="C76" s="233"/>
      <c r="D76" s="233"/>
      <c r="E76" s="233"/>
      <c r="F76" s="189"/>
      <c r="G76" s="187"/>
      <c r="H76" s="188">
        <f>G37</f>
        <v>18199</v>
      </c>
      <c r="K76" s="196"/>
    </row>
    <row r="77" spans="2:11" x14ac:dyDescent="0.2">
      <c r="B77" s="79"/>
      <c r="C77" s="79"/>
      <c r="D77" s="79"/>
      <c r="E77" s="79"/>
      <c r="F77" s="30"/>
      <c r="G77" s="5"/>
      <c r="H77" s="11"/>
      <c r="K77" s="196"/>
    </row>
    <row r="78" spans="2:11" ht="20" thickBot="1" x14ac:dyDescent="0.3">
      <c r="B78" s="228" t="s">
        <v>9</v>
      </c>
      <c r="C78" s="228"/>
      <c r="D78" s="228"/>
      <c r="E78" s="228"/>
      <c r="F78" s="228"/>
      <c r="G78" s="193"/>
      <c r="H78" s="195">
        <f>SUM(H73:H76)</f>
        <v>28864.93</v>
      </c>
      <c r="I78" s="196"/>
      <c r="J78" s="196"/>
      <c r="K78" s="196"/>
    </row>
    <row r="79" spans="2:11" ht="16" thickTop="1" x14ac:dyDescent="0.2"/>
    <row r="80" spans="2:11" x14ac:dyDescent="0.2">
      <c r="B80"/>
      <c r="C80"/>
      <c r="D80"/>
      <c r="E80"/>
      <c r="F80"/>
      <c r="G80"/>
      <c r="H80"/>
      <c r="I80"/>
      <c r="J80"/>
    </row>
    <row r="81" spans="2:10" x14ac:dyDescent="0.2">
      <c r="B81"/>
      <c r="C81"/>
      <c r="D81"/>
      <c r="E81"/>
      <c r="F81"/>
      <c r="G81"/>
      <c r="H81"/>
      <c r="I81"/>
      <c r="J81"/>
    </row>
    <row r="82" spans="2:10" x14ac:dyDescent="0.2">
      <c r="B82"/>
      <c r="C82"/>
      <c r="D82"/>
      <c r="E82"/>
      <c r="F82"/>
      <c r="G82"/>
      <c r="H82"/>
      <c r="I82"/>
      <c r="J82"/>
    </row>
    <row r="83" spans="2:10" x14ac:dyDescent="0.2">
      <c r="B83"/>
      <c r="C83"/>
      <c r="D83"/>
      <c r="E83"/>
      <c r="F83"/>
      <c r="G83"/>
      <c r="H83"/>
      <c r="I83"/>
      <c r="J83"/>
    </row>
    <row r="84" spans="2:10" x14ac:dyDescent="0.2">
      <c r="B84"/>
      <c r="C84"/>
      <c r="D84"/>
      <c r="E84"/>
      <c r="F84"/>
      <c r="G84"/>
      <c r="H84"/>
      <c r="I84"/>
      <c r="J84"/>
    </row>
    <row r="85" spans="2:10" x14ac:dyDescent="0.2">
      <c r="B85"/>
      <c r="C85"/>
      <c r="D85"/>
      <c r="E85"/>
      <c r="F85"/>
      <c r="G85"/>
      <c r="H85"/>
      <c r="I85"/>
      <c r="J85"/>
    </row>
    <row r="86" spans="2:10" x14ac:dyDescent="0.2">
      <c r="B86"/>
      <c r="C86"/>
      <c r="D86"/>
      <c r="E86"/>
      <c r="F86"/>
      <c r="G86"/>
      <c r="H86"/>
      <c r="I86"/>
      <c r="J86"/>
    </row>
    <row r="87" spans="2:10" ht="29.25" customHeight="1" x14ac:dyDescent="0.2">
      <c r="B87"/>
      <c r="C87"/>
      <c r="D87"/>
      <c r="E87"/>
      <c r="F87"/>
      <c r="G87"/>
      <c r="H87"/>
      <c r="I87"/>
      <c r="J87"/>
    </row>
    <row r="88" spans="2:10" x14ac:dyDescent="0.2">
      <c r="B88"/>
      <c r="C88"/>
      <c r="D88"/>
      <c r="E88"/>
      <c r="F88"/>
      <c r="G88"/>
      <c r="H88"/>
      <c r="I88"/>
      <c r="J88"/>
    </row>
    <row r="89" spans="2:10" x14ac:dyDescent="0.2">
      <c r="B89"/>
      <c r="C89"/>
      <c r="D89"/>
      <c r="E89"/>
      <c r="F89"/>
      <c r="G89"/>
      <c r="H89"/>
      <c r="I89"/>
      <c r="J89"/>
    </row>
    <row r="90" spans="2:10" x14ac:dyDescent="0.2">
      <c r="B90"/>
      <c r="C90"/>
      <c r="D90"/>
      <c r="E90"/>
      <c r="F90"/>
      <c r="G90"/>
      <c r="H90"/>
      <c r="I90"/>
      <c r="J90"/>
    </row>
    <row r="91" spans="2:10" x14ac:dyDescent="0.2">
      <c r="B91"/>
      <c r="C91"/>
      <c r="D91"/>
      <c r="E91"/>
      <c r="F91"/>
      <c r="G91"/>
      <c r="H91"/>
      <c r="I91"/>
      <c r="J91"/>
    </row>
    <row r="92" spans="2:10" x14ac:dyDescent="0.2">
      <c r="B92"/>
      <c r="C92"/>
      <c r="D92"/>
      <c r="E92"/>
      <c r="F92"/>
      <c r="G92"/>
      <c r="H92"/>
      <c r="I92"/>
      <c r="J92"/>
    </row>
    <row r="93" spans="2:10" x14ac:dyDescent="0.2">
      <c r="B93"/>
      <c r="C93"/>
      <c r="D93"/>
      <c r="E93"/>
      <c r="F93"/>
      <c r="G93"/>
      <c r="H93"/>
      <c r="I93"/>
      <c r="J93"/>
    </row>
    <row r="94" spans="2:10" x14ac:dyDescent="0.2">
      <c r="B94"/>
      <c r="C94"/>
      <c r="D94"/>
      <c r="E94"/>
      <c r="F94"/>
      <c r="G94"/>
      <c r="H94"/>
      <c r="I94"/>
      <c r="J94"/>
    </row>
    <row r="95" spans="2:10" x14ac:dyDescent="0.2">
      <c r="B95"/>
      <c r="C95"/>
      <c r="D95"/>
      <c r="E95"/>
      <c r="F95"/>
      <c r="G95"/>
      <c r="H95"/>
      <c r="I95"/>
      <c r="J95"/>
    </row>
    <row r="96" spans="2:10" x14ac:dyDescent="0.2">
      <c r="B96"/>
      <c r="C96"/>
      <c r="D96"/>
      <c r="E96"/>
      <c r="F96"/>
      <c r="G96"/>
      <c r="H96"/>
      <c r="I96"/>
      <c r="J96"/>
    </row>
    <row r="97" spans="2:10" x14ac:dyDescent="0.2">
      <c r="B97"/>
      <c r="C97"/>
      <c r="D97"/>
      <c r="E97"/>
      <c r="F97"/>
      <c r="G97"/>
      <c r="H97"/>
      <c r="I97"/>
      <c r="J97"/>
    </row>
    <row r="98" spans="2:10" x14ac:dyDescent="0.2">
      <c r="B98"/>
      <c r="C98"/>
      <c r="D98"/>
      <c r="E98"/>
      <c r="F98"/>
      <c r="G98"/>
      <c r="H98"/>
      <c r="I98"/>
      <c r="J98"/>
    </row>
    <row r="99" spans="2:10" x14ac:dyDescent="0.2">
      <c r="B99"/>
      <c r="C99"/>
      <c r="D99"/>
      <c r="E99"/>
      <c r="F99"/>
      <c r="G99"/>
      <c r="H99"/>
      <c r="I99"/>
      <c r="J99"/>
    </row>
    <row r="100" spans="2:10" x14ac:dyDescent="0.2">
      <c r="B100"/>
      <c r="C100"/>
      <c r="D100"/>
      <c r="E100"/>
      <c r="F100"/>
      <c r="G100"/>
      <c r="H100"/>
      <c r="I100"/>
      <c r="J100"/>
    </row>
    <row r="101" spans="2:10" x14ac:dyDescent="0.2">
      <c r="B101"/>
      <c r="C101"/>
      <c r="D101"/>
      <c r="E101"/>
      <c r="F101"/>
      <c r="G101"/>
      <c r="H101"/>
      <c r="I101"/>
      <c r="J101"/>
    </row>
    <row r="102" spans="2:10" x14ac:dyDescent="0.2">
      <c r="B102"/>
      <c r="C102"/>
      <c r="D102"/>
      <c r="E102"/>
      <c r="F102"/>
      <c r="G102"/>
      <c r="H102"/>
      <c r="I102"/>
      <c r="J102"/>
    </row>
    <row r="103" spans="2:10" x14ac:dyDescent="0.2">
      <c r="B103"/>
      <c r="C103"/>
      <c r="D103"/>
      <c r="E103"/>
      <c r="F103"/>
      <c r="G103"/>
      <c r="H103"/>
      <c r="I103"/>
      <c r="J103"/>
    </row>
    <row r="104" spans="2:10" x14ac:dyDescent="0.2">
      <c r="B104"/>
      <c r="C104"/>
      <c r="D104"/>
      <c r="E104"/>
      <c r="F104"/>
      <c r="G104"/>
      <c r="H104"/>
      <c r="I104"/>
      <c r="J104"/>
    </row>
    <row r="105" spans="2:10" ht="29.25" customHeight="1" x14ac:dyDescent="0.2">
      <c r="B105"/>
      <c r="C105"/>
      <c r="D105"/>
      <c r="E105"/>
      <c r="F105"/>
      <c r="G105"/>
      <c r="H105"/>
      <c r="I105"/>
      <c r="J105"/>
    </row>
    <row r="106" spans="2:10" x14ac:dyDescent="0.2">
      <c r="B106"/>
      <c r="C106"/>
      <c r="D106"/>
      <c r="E106"/>
      <c r="F106"/>
      <c r="G106"/>
      <c r="H106"/>
      <c r="I106"/>
      <c r="J106"/>
    </row>
    <row r="107" spans="2:10" x14ac:dyDescent="0.2">
      <c r="B107"/>
      <c r="C107"/>
      <c r="D107"/>
      <c r="E107"/>
      <c r="F107"/>
      <c r="G107"/>
      <c r="H107"/>
      <c r="I107"/>
      <c r="J107"/>
    </row>
    <row r="108" spans="2:10" x14ac:dyDescent="0.2">
      <c r="B108"/>
      <c r="C108"/>
      <c r="D108"/>
      <c r="E108"/>
      <c r="F108"/>
      <c r="G108"/>
      <c r="H108"/>
      <c r="I108"/>
      <c r="J108"/>
    </row>
    <row r="109" spans="2:10" ht="30" customHeight="1" x14ac:dyDescent="0.2">
      <c r="B109"/>
      <c r="C109"/>
      <c r="D109"/>
      <c r="E109"/>
      <c r="F109"/>
      <c r="G109"/>
      <c r="H109"/>
      <c r="I109"/>
      <c r="J109"/>
    </row>
    <row r="110" spans="2:10" x14ac:dyDescent="0.2">
      <c r="B110"/>
      <c r="C110"/>
      <c r="D110"/>
      <c r="E110"/>
      <c r="F110"/>
      <c r="G110"/>
      <c r="H110"/>
      <c r="I110"/>
      <c r="J110"/>
    </row>
    <row r="111" spans="2:10" x14ac:dyDescent="0.2">
      <c r="B111"/>
      <c r="C111"/>
      <c r="D111"/>
      <c r="E111"/>
      <c r="F111"/>
      <c r="G111"/>
      <c r="H111"/>
      <c r="I111"/>
      <c r="J111"/>
    </row>
    <row r="112" spans="2:10" x14ac:dyDescent="0.2">
      <c r="B112"/>
      <c r="C112"/>
      <c r="D112"/>
      <c r="E112"/>
      <c r="F112"/>
      <c r="G112"/>
      <c r="H112"/>
      <c r="I112"/>
      <c r="J112"/>
    </row>
    <row r="113" spans="2:10" ht="30" customHeight="1" x14ac:dyDescent="0.2">
      <c r="B113"/>
      <c r="C113"/>
      <c r="D113"/>
      <c r="E113"/>
      <c r="F113"/>
      <c r="G113"/>
      <c r="H113"/>
      <c r="I113"/>
      <c r="J113"/>
    </row>
    <row r="114" spans="2:10" x14ac:dyDescent="0.2">
      <c r="B114"/>
      <c r="C114"/>
      <c r="D114"/>
      <c r="E114"/>
      <c r="F114"/>
      <c r="G114"/>
      <c r="H114"/>
      <c r="I114"/>
      <c r="J114"/>
    </row>
    <row r="115" spans="2:10" x14ac:dyDescent="0.2">
      <c r="B115"/>
      <c r="C115"/>
      <c r="D115"/>
      <c r="E115"/>
      <c r="F115"/>
      <c r="G115"/>
      <c r="H115"/>
      <c r="I115"/>
      <c r="J115"/>
    </row>
    <row r="116" spans="2:10" x14ac:dyDescent="0.2">
      <c r="B116"/>
      <c r="C116"/>
      <c r="D116"/>
      <c r="E116"/>
      <c r="F116"/>
      <c r="G116"/>
      <c r="H116"/>
      <c r="I116"/>
      <c r="J116"/>
    </row>
    <row r="117" spans="2:10" ht="30" customHeight="1" x14ac:dyDescent="0.2">
      <c r="B117"/>
      <c r="C117"/>
      <c r="D117"/>
      <c r="E117"/>
      <c r="F117"/>
      <c r="G117"/>
      <c r="H117"/>
      <c r="I117"/>
      <c r="J117"/>
    </row>
    <row r="118" spans="2:10" x14ac:dyDescent="0.2">
      <c r="B118"/>
      <c r="C118"/>
      <c r="D118"/>
      <c r="E118"/>
      <c r="F118"/>
      <c r="G118"/>
      <c r="H118"/>
      <c r="I118"/>
      <c r="J118"/>
    </row>
    <row r="119" spans="2:10" x14ac:dyDescent="0.2">
      <c r="B119"/>
      <c r="C119"/>
      <c r="D119"/>
      <c r="E119"/>
      <c r="F119"/>
      <c r="G119"/>
      <c r="H119"/>
      <c r="I119"/>
      <c r="J119"/>
    </row>
    <row r="120" spans="2:10" x14ac:dyDescent="0.2">
      <c r="B120"/>
      <c r="C120"/>
      <c r="D120"/>
      <c r="E120"/>
      <c r="F120"/>
      <c r="G120"/>
      <c r="H120"/>
      <c r="I120"/>
      <c r="J120"/>
    </row>
    <row r="121" spans="2:10" x14ac:dyDescent="0.2">
      <c r="B121"/>
      <c r="C121"/>
      <c r="D121"/>
      <c r="E121"/>
      <c r="F121"/>
      <c r="G121"/>
      <c r="H121"/>
      <c r="I121"/>
      <c r="J121"/>
    </row>
    <row r="122" spans="2:10" x14ac:dyDescent="0.2">
      <c r="B122"/>
      <c r="C122"/>
      <c r="D122"/>
      <c r="E122"/>
      <c r="F122"/>
      <c r="G122"/>
      <c r="H122"/>
      <c r="I122"/>
      <c r="J122"/>
    </row>
    <row r="123" spans="2:10" x14ac:dyDescent="0.2">
      <c r="B123"/>
      <c r="C123"/>
      <c r="D123"/>
      <c r="E123"/>
      <c r="F123"/>
      <c r="G123"/>
      <c r="H123"/>
      <c r="I123"/>
      <c r="J123"/>
    </row>
    <row r="124" spans="2:10" x14ac:dyDescent="0.2">
      <c r="B124"/>
      <c r="C124"/>
      <c r="D124"/>
      <c r="E124"/>
      <c r="F124"/>
      <c r="G124"/>
      <c r="H124"/>
      <c r="I124"/>
      <c r="J124"/>
    </row>
    <row r="125" spans="2:10" x14ac:dyDescent="0.2">
      <c r="B125"/>
      <c r="C125"/>
      <c r="D125"/>
      <c r="E125"/>
      <c r="F125"/>
      <c r="G125"/>
      <c r="H125"/>
      <c r="I125"/>
      <c r="J125"/>
    </row>
    <row r="126" spans="2:10" x14ac:dyDescent="0.2">
      <c r="B126"/>
      <c r="C126"/>
      <c r="D126"/>
      <c r="E126"/>
      <c r="F126"/>
      <c r="G126"/>
      <c r="H126"/>
      <c r="I126"/>
      <c r="J126"/>
    </row>
    <row r="127" spans="2:10" x14ac:dyDescent="0.2">
      <c r="B127"/>
      <c r="C127"/>
      <c r="D127"/>
      <c r="E127"/>
      <c r="F127"/>
      <c r="G127"/>
      <c r="H127"/>
      <c r="I127"/>
      <c r="J127"/>
    </row>
    <row r="128" spans="2:10" x14ac:dyDescent="0.2">
      <c r="B128"/>
      <c r="C128"/>
      <c r="D128"/>
      <c r="E128"/>
      <c r="F128"/>
      <c r="G128"/>
      <c r="H128"/>
      <c r="I128"/>
      <c r="J128"/>
    </row>
    <row r="129" spans="2:10" x14ac:dyDescent="0.2">
      <c r="B129"/>
      <c r="C129"/>
      <c r="D129"/>
      <c r="E129"/>
      <c r="F129"/>
      <c r="G129"/>
      <c r="H129"/>
      <c r="I129"/>
      <c r="J129"/>
    </row>
    <row r="130" spans="2:10" x14ac:dyDescent="0.2">
      <c r="B130"/>
      <c r="C130"/>
      <c r="D130"/>
      <c r="E130"/>
      <c r="F130"/>
      <c r="G130"/>
      <c r="H130"/>
      <c r="I130"/>
      <c r="J130"/>
    </row>
    <row r="131" spans="2:10" x14ac:dyDescent="0.2">
      <c r="B131"/>
      <c r="C131"/>
      <c r="D131"/>
      <c r="E131"/>
      <c r="F131"/>
      <c r="G131"/>
      <c r="H131"/>
      <c r="I131"/>
      <c r="J131"/>
    </row>
    <row r="132" spans="2:10" x14ac:dyDescent="0.2">
      <c r="B132"/>
      <c r="C132"/>
      <c r="D132"/>
      <c r="E132"/>
      <c r="F132"/>
      <c r="G132"/>
      <c r="H132"/>
      <c r="I132"/>
      <c r="J132"/>
    </row>
    <row r="133" spans="2:10" x14ac:dyDescent="0.2">
      <c r="B133"/>
      <c r="C133"/>
      <c r="D133"/>
      <c r="E133"/>
      <c r="F133"/>
      <c r="G133"/>
      <c r="H133"/>
      <c r="I133"/>
      <c r="J133"/>
    </row>
    <row r="134" spans="2:10" x14ac:dyDescent="0.2">
      <c r="B134"/>
      <c r="C134"/>
      <c r="D134"/>
      <c r="E134"/>
      <c r="F134"/>
      <c r="G134"/>
      <c r="H134"/>
      <c r="I134"/>
      <c r="J134"/>
    </row>
    <row r="135" spans="2:10" x14ac:dyDescent="0.2">
      <c r="B135"/>
      <c r="C135"/>
      <c r="D135"/>
      <c r="E135"/>
      <c r="F135"/>
      <c r="G135"/>
      <c r="H135"/>
      <c r="I135"/>
      <c r="J135"/>
    </row>
    <row r="136" spans="2:10" x14ac:dyDescent="0.2">
      <c r="B136"/>
      <c r="C136"/>
      <c r="D136"/>
      <c r="E136"/>
      <c r="F136"/>
      <c r="G136"/>
      <c r="H136"/>
      <c r="I136"/>
      <c r="J136"/>
    </row>
    <row r="137" spans="2:10" x14ac:dyDescent="0.2">
      <c r="B137"/>
      <c r="C137"/>
      <c r="D137"/>
      <c r="E137"/>
      <c r="F137"/>
      <c r="G137"/>
      <c r="H137"/>
      <c r="I137"/>
      <c r="J137"/>
    </row>
    <row r="138" spans="2:10" x14ac:dyDescent="0.2">
      <c r="B138"/>
      <c r="C138"/>
      <c r="D138"/>
      <c r="E138"/>
      <c r="F138"/>
      <c r="G138"/>
      <c r="H138"/>
      <c r="I138"/>
      <c r="J138"/>
    </row>
    <row r="139" spans="2:10" x14ac:dyDescent="0.2">
      <c r="B139"/>
      <c r="C139"/>
      <c r="D139"/>
      <c r="E139"/>
      <c r="F139"/>
      <c r="G139"/>
      <c r="H139"/>
      <c r="I139"/>
      <c r="J139"/>
    </row>
    <row r="140" spans="2:10" x14ac:dyDescent="0.2">
      <c r="B140"/>
      <c r="C140"/>
      <c r="D140"/>
      <c r="E140"/>
      <c r="F140"/>
      <c r="G140"/>
      <c r="H140"/>
      <c r="I140"/>
      <c r="J140"/>
    </row>
    <row r="141" spans="2:10" x14ac:dyDescent="0.2">
      <c r="B141"/>
      <c r="C141"/>
      <c r="D141"/>
      <c r="E141"/>
      <c r="F141"/>
      <c r="G141"/>
      <c r="H141"/>
      <c r="I141"/>
      <c r="J141"/>
    </row>
    <row r="142" spans="2:10" x14ac:dyDescent="0.2">
      <c r="B142"/>
      <c r="C142"/>
      <c r="D142"/>
      <c r="E142"/>
      <c r="F142"/>
      <c r="G142"/>
      <c r="H142"/>
      <c r="I142"/>
      <c r="J142"/>
    </row>
    <row r="143" spans="2:10" x14ac:dyDescent="0.2">
      <c r="B143"/>
      <c r="C143"/>
      <c r="D143"/>
      <c r="E143"/>
      <c r="F143"/>
      <c r="G143"/>
      <c r="H143"/>
      <c r="I143"/>
      <c r="J143"/>
    </row>
    <row r="144" spans="2:10" x14ac:dyDescent="0.2">
      <c r="B144"/>
      <c r="C144"/>
      <c r="D144"/>
      <c r="E144"/>
      <c r="F144"/>
      <c r="G144"/>
      <c r="H144"/>
      <c r="I144"/>
      <c r="J144"/>
    </row>
    <row r="145" spans="2:10" x14ac:dyDescent="0.2">
      <c r="B145"/>
      <c r="C145"/>
      <c r="D145"/>
      <c r="E145"/>
      <c r="F145"/>
      <c r="G145"/>
      <c r="H145"/>
      <c r="I145"/>
      <c r="J145"/>
    </row>
    <row r="146" spans="2:10" x14ac:dyDescent="0.2">
      <c r="B146"/>
      <c r="C146"/>
      <c r="D146"/>
      <c r="E146"/>
      <c r="F146"/>
      <c r="G146"/>
      <c r="H146"/>
      <c r="I146"/>
      <c r="J146"/>
    </row>
    <row r="147" spans="2:10" x14ac:dyDescent="0.2">
      <c r="B147"/>
      <c r="C147"/>
      <c r="D147"/>
      <c r="E147"/>
      <c r="F147"/>
      <c r="G147"/>
      <c r="H147"/>
      <c r="I147"/>
      <c r="J147"/>
    </row>
    <row r="148" spans="2:10" x14ac:dyDescent="0.2">
      <c r="B148"/>
      <c r="C148"/>
      <c r="D148"/>
      <c r="E148"/>
      <c r="F148"/>
      <c r="G148"/>
      <c r="H148"/>
      <c r="I148"/>
      <c r="J148"/>
    </row>
    <row r="149" spans="2:10" x14ac:dyDescent="0.2">
      <c r="B149"/>
      <c r="C149"/>
      <c r="D149"/>
      <c r="E149"/>
      <c r="F149"/>
      <c r="G149"/>
      <c r="H149"/>
      <c r="I149"/>
      <c r="J149"/>
    </row>
    <row r="150" spans="2:10" x14ac:dyDescent="0.2">
      <c r="B150"/>
      <c r="C150"/>
      <c r="D150"/>
      <c r="E150"/>
      <c r="F150"/>
      <c r="G150"/>
      <c r="H150"/>
      <c r="I150"/>
      <c r="J150"/>
    </row>
    <row r="151" spans="2:10" x14ac:dyDescent="0.2">
      <c r="B151"/>
      <c r="C151"/>
      <c r="D151"/>
      <c r="E151"/>
      <c r="F151"/>
      <c r="G151"/>
      <c r="H151"/>
      <c r="I151"/>
      <c r="J151"/>
    </row>
    <row r="152" spans="2:10" x14ac:dyDescent="0.2">
      <c r="B152"/>
      <c r="C152"/>
      <c r="D152"/>
      <c r="E152"/>
      <c r="F152"/>
      <c r="G152"/>
      <c r="H152"/>
      <c r="I152"/>
      <c r="J152"/>
    </row>
    <row r="153" spans="2:10" x14ac:dyDescent="0.2">
      <c r="B153"/>
      <c r="C153"/>
      <c r="D153"/>
      <c r="E153"/>
      <c r="F153"/>
      <c r="G153"/>
      <c r="H153"/>
      <c r="I153"/>
      <c r="J153"/>
    </row>
    <row r="154" spans="2:10" x14ac:dyDescent="0.2">
      <c r="B154"/>
      <c r="C154"/>
      <c r="D154"/>
      <c r="E154"/>
      <c r="F154"/>
      <c r="G154"/>
      <c r="H154"/>
      <c r="I154"/>
      <c r="J154"/>
    </row>
    <row r="155" spans="2:10" x14ac:dyDescent="0.2">
      <c r="B155"/>
      <c r="C155"/>
      <c r="D155"/>
      <c r="E155"/>
      <c r="F155"/>
      <c r="G155"/>
      <c r="H155"/>
      <c r="I155"/>
      <c r="J155"/>
    </row>
    <row r="156" spans="2:10" x14ac:dyDescent="0.2">
      <c r="B156"/>
      <c r="C156"/>
      <c r="D156"/>
      <c r="E156"/>
      <c r="F156"/>
      <c r="G156"/>
      <c r="H156"/>
      <c r="I156"/>
      <c r="J156"/>
    </row>
    <row r="157" spans="2:10" x14ac:dyDescent="0.2">
      <c r="B157"/>
      <c r="C157"/>
      <c r="D157"/>
      <c r="E157"/>
      <c r="F157"/>
      <c r="G157"/>
      <c r="H157"/>
      <c r="I157"/>
      <c r="J157"/>
    </row>
    <row r="158" spans="2:10" x14ac:dyDescent="0.2">
      <c r="B158"/>
      <c r="C158"/>
      <c r="D158"/>
      <c r="E158"/>
      <c r="F158"/>
      <c r="G158"/>
      <c r="H158"/>
      <c r="I158"/>
      <c r="J158"/>
    </row>
    <row r="159" spans="2:10" x14ac:dyDescent="0.2">
      <c r="B159"/>
      <c r="C159"/>
      <c r="D159"/>
      <c r="E159"/>
      <c r="F159"/>
      <c r="G159"/>
      <c r="H159"/>
      <c r="I159"/>
      <c r="J159"/>
    </row>
    <row r="160" spans="2:10" x14ac:dyDescent="0.2">
      <c r="B160"/>
      <c r="C160"/>
      <c r="D160"/>
      <c r="E160"/>
      <c r="F160"/>
      <c r="G160"/>
      <c r="H160"/>
      <c r="I160"/>
      <c r="J160"/>
    </row>
    <row r="161" spans="2:10" x14ac:dyDescent="0.2">
      <c r="B161"/>
      <c r="C161"/>
      <c r="D161"/>
      <c r="E161"/>
      <c r="F161"/>
      <c r="G161"/>
      <c r="H161"/>
      <c r="I161"/>
      <c r="J161"/>
    </row>
    <row r="162" spans="2:10" x14ac:dyDescent="0.2">
      <c r="B162"/>
      <c r="C162"/>
      <c r="D162"/>
      <c r="E162"/>
      <c r="F162"/>
      <c r="G162"/>
      <c r="H162"/>
      <c r="I162"/>
      <c r="J162"/>
    </row>
    <row r="163" spans="2:10" x14ac:dyDescent="0.2">
      <c r="B163"/>
      <c r="C163"/>
      <c r="D163"/>
      <c r="E163"/>
      <c r="F163"/>
      <c r="G163"/>
      <c r="H163"/>
      <c r="I163"/>
      <c r="J163"/>
    </row>
    <row r="164" spans="2:10" x14ac:dyDescent="0.2">
      <c r="B164"/>
      <c r="C164"/>
      <c r="D164"/>
      <c r="E164"/>
      <c r="F164"/>
      <c r="G164"/>
      <c r="H164"/>
      <c r="I164"/>
      <c r="J164"/>
    </row>
    <row r="165" spans="2:10" x14ac:dyDescent="0.2">
      <c r="B165"/>
      <c r="C165"/>
      <c r="D165"/>
      <c r="E165"/>
      <c r="F165"/>
      <c r="G165"/>
      <c r="H165"/>
      <c r="I165"/>
      <c r="J165"/>
    </row>
    <row r="166" spans="2:10" x14ac:dyDescent="0.2">
      <c r="B166"/>
      <c r="C166"/>
      <c r="D166"/>
      <c r="E166"/>
      <c r="F166"/>
      <c r="G166"/>
      <c r="H166"/>
      <c r="I166"/>
      <c r="J166"/>
    </row>
    <row r="167" spans="2:10" x14ac:dyDescent="0.2">
      <c r="B167"/>
      <c r="C167"/>
      <c r="D167"/>
      <c r="E167"/>
      <c r="F167"/>
      <c r="G167"/>
      <c r="H167"/>
      <c r="I167"/>
      <c r="J167"/>
    </row>
    <row r="168" spans="2:10" x14ac:dyDescent="0.2">
      <c r="B168"/>
      <c r="C168"/>
      <c r="D168"/>
      <c r="E168"/>
      <c r="F168"/>
      <c r="G168"/>
      <c r="H168"/>
      <c r="I168"/>
      <c r="J168"/>
    </row>
    <row r="169" spans="2:10" x14ac:dyDescent="0.2">
      <c r="B169"/>
      <c r="C169"/>
      <c r="D169"/>
      <c r="E169"/>
      <c r="F169"/>
      <c r="G169"/>
      <c r="H169"/>
      <c r="I169"/>
      <c r="J169"/>
    </row>
    <row r="170" spans="2:10" x14ac:dyDescent="0.2">
      <c r="B170"/>
      <c r="C170"/>
      <c r="D170"/>
      <c r="E170"/>
      <c r="F170"/>
      <c r="G170"/>
      <c r="H170"/>
      <c r="I170"/>
      <c r="J170"/>
    </row>
    <row r="171" spans="2:10" x14ac:dyDescent="0.2">
      <c r="B171"/>
      <c r="C171"/>
      <c r="D171"/>
      <c r="E171"/>
      <c r="F171"/>
      <c r="G171"/>
      <c r="H171"/>
      <c r="I171"/>
      <c r="J171"/>
    </row>
    <row r="172" spans="2:10" x14ac:dyDescent="0.2">
      <c r="B172"/>
      <c r="C172"/>
      <c r="D172"/>
      <c r="E172"/>
      <c r="F172"/>
      <c r="G172"/>
      <c r="H172"/>
      <c r="I172"/>
      <c r="J172"/>
    </row>
    <row r="173" spans="2:10" x14ac:dyDescent="0.2">
      <c r="B173"/>
      <c r="C173"/>
      <c r="D173"/>
      <c r="E173"/>
      <c r="F173"/>
      <c r="G173"/>
      <c r="H173"/>
      <c r="I173"/>
      <c r="J173"/>
    </row>
    <row r="174" spans="2:10" x14ac:dyDescent="0.2">
      <c r="B174"/>
      <c r="C174"/>
      <c r="D174"/>
      <c r="E174"/>
      <c r="F174"/>
      <c r="G174"/>
      <c r="H174"/>
      <c r="I174"/>
      <c r="J174"/>
    </row>
    <row r="175" spans="2:10" x14ac:dyDescent="0.2">
      <c r="B175"/>
      <c r="C175"/>
      <c r="D175"/>
      <c r="E175"/>
      <c r="F175"/>
      <c r="G175"/>
      <c r="H175"/>
      <c r="I175"/>
      <c r="J175"/>
    </row>
    <row r="176" spans="2:10" x14ac:dyDescent="0.2">
      <c r="B176"/>
      <c r="C176"/>
      <c r="D176"/>
      <c r="E176"/>
      <c r="F176"/>
      <c r="G176"/>
      <c r="H176"/>
      <c r="I176"/>
      <c r="J176"/>
    </row>
    <row r="177" spans="2:10" x14ac:dyDescent="0.2">
      <c r="B177"/>
      <c r="C177"/>
      <c r="D177"/>
      <c r="E177"/>
      <c r="F177"/>
      <c r="G177"/>
      <c r="H177"/>
      <c r="I177"/>
      <c r="J177"/>
    </row>
    <row r="178" spans="2:10" x14ac:dyDescent="0.2">
      <c r="B178"/>
      <c r="C178"/>
      <c r="D178"/>
      <c r="E178"/>
      <c r="F178"/>
      <c r="G178"/>
      <c r="H178"/>
      <c r="I178"/>
      <c r="J178"/>
    </row>
    <row r="179" spans="2:10" x14ac:dyDescent="0.2">
      <c r="B179"/>
      <c r="C179"/>
      <c r="D179"/>
      <c r="E179"/>
      <c r="F179"/>
      <c r="G179"/>
      <c r="H179"/>
      <c r="I179"/>
      <c r="J179"/>
    </row>
    <row r="180" spans="2:10" x14ac:dyDescent="0.2">
      <c r="B180"/>
      <c r="C180"/>
      <c r="D180"/>
      <c r="E180"/>
      <c r="F180"/>
      <c r="G180"/>
      <c r="H180"/>
      <c r="I180"/>
      <c r="J180"/>
    </row>
    <row r="181" spans="2:10" x14ac:dyDescent="0.2">
      <c r="B181"/>
      <c r="C181"/>
      <c r="D181"/>
      <c r="E181"/>
      <c r="F181"/>
      <c r="G181"/>
      <c r="H181"/>
      <c r="I181"/>
      <c r="J181"/>
    </row>
    <row r="182" spans="2:10" x14ac:dyDescent="0.2">
      <c r="B182"/>
      <c r="C182"/>
      <c r="D182"/>
      <c r="E182"/>
      <c r="F182"/>
      <c r="G182"/>
      <c r="H182"/>
      <c r="I182"/>
      <c r="J182"/>
    </row>
    <row r="183" spans="2:10" x14ac:dyDescent="0.2">
      <c r="B183"/>
      <c r="C183"/>
      <c r="D183"/>
      <c r="E183"/>
      <c r="F183"/>
      <c r="G183"/>
      <c r="H183"/>
      <c r="I183"/>
      <c r="J183"/>
    </row>
    <row r="184" spans="2:10" x14ac:dyDescent="0.2">
      <c r="B184"/>
      <c r="C184"/>
      <c r="D184"/>
      <c r="E184"/>
      <c r="F184"/>
      <c r="G184"/>
      <c r="H184"/>
      <c r="I184"/>
      <c r="J184"/>
    </row>
    <row r="185" spans="2:10" x14ac:dyDescent="0.2">
      <c r="B185"/>
      <c r="C185"/>
      <c r="D185"/>
      <c r="E185"/>
      <c r="F185"/>
      <c r="G185"/>
      <c r="H185"/>
      <c r="I185"/>
      <c r="J185"/>
    </row>
    <row r="186" spans="2:10" x14ac:dyDescent="0.2">
      <c r="B186"/>
      <c r="C186"/>
      <c r="D186"/>
      <c r="E186"/>
      <c r="F186"/>
      <c r="G186"/>
      <c r="H186"/>
      <c r="I186"/>
      <c r="J186"/>
    </row>
    <row r="187" spans="2:10" x14ac:dyDescent="0.2">
      <c r="B187"/>
      <c r="C187"/>
      <c r="D187"/>
      <c r="E187"/>
      <c r="F187"/>
      <c r="G187"/>
      <c r="H187"/>
      <c r="I187"/>
      <c r="J187"/>
    </row>
    <row r="188" spans="2:10" x14ac:dyDescent="0.2">
      <c r="B188"/>
      <c r="C188"/>
      <c r="D188"/>
      <c r="E188"/>
      <c r="F188"/>
      <c r="G188"/>
      <c r="H188"/>
      <c r="I188"/>
      <c r="J188"/>
    </row>
    <row r="189" spans="2:10" x14ac:dyDescent="0.2">
      <c r="B189"/>
      <c r="C189"/>
      <c r="D189"/>
      <c r="E189"/>
      <c r="F189"/>
      <c r="G189"/>
      <c r="H189"/>
      <c r="I189"/>
      <c r="J189"/>
    </row>
    <row r="190" spans="2:10" x14ac:dyDescent="0.2">
      <c r="B190"/>
      <c r="C190"/>
      <c r="D190"/>
      <c r="E190"/>
      <c r="F190"/>
      <c r="G190"/>
      <c r="H190"/>
      <c r="I190"/>
      <c r="J190"/>
    </row>
    <row r="191" spans="2:10" x14ac:dyDescent="0.2">
      <c r="B191"/>
      <c r="C191"/>
      <c r="D191"/>
      <c r="E191"/>
      <c r="F191"/>
      <c r="G191"/>
      <c r="H191"/>
      <c r="I191"/>
      <c r="J191"/>
    </row>
    <row r="192" spans="2:10" x14ac:dyDescent="0.2">
      <c r="B192"/>
      <c r="C192"/>
      <c r="D192"/>
      <c r="E192"/>
      <c r="F192"/>
      <c r="G192"/>
      <c r="H192"/>
      <c r="I192"/>
      <c r="J192"/>
    </row>
    <row r="193" spans="2:10" x14ac:dyDescent="0.2">
      <c r="B193"/>
      <c r="C193"/>
      <c r="D193"/>
      <c r="E193"/>
      <c r="F193"/>
      <c r="G193"/>
      <c r="H193"/>
      <c r="I193"/>
      <c r="J193"/>
    </row>
    <row r="194" spans="2:10" x14ac:dyDescent="0.2">
      <c r="B194"/>
      <c r="C194"/>
      <c r="D194"/>
      <c r="E194"/>
      <c r="F194"/>
      <c r="G194"/>
      <c r="H194"/>
      <c r="I194"/>
      <c r="J194"/>
    </row>
    <row r="195" spans="2:10" x14ac:dyDescent="0.2">
      <c r="B195"/>
      <c r="C195"/>
      <c r="D195"/>
      <c r="E195"/>
      <c r="F195"/>
      <c r="G195"/>
      <c r="H195"/>
      <c r="I195"/>
      <c r="J195"/>
    </row>
    <row r="196" spans="2:10" x14ac:dyDescent="0.2">
      <c r="B196"/>
      <c r="C196"/>
      <c r="D196"/>
      <c r="E196"/>
      <c r="F196"/>
      <c r="G196"/>
      <c r="H196"/>
      <c r="I196"/>
      <c r="J196"/>
    </row>
    <row r="197" spans="2:10" x14ac:dyDescent="0.2">
      <c r="B197"/>
      <c r="C197"/>
      <c r="D197"/>
      <c r="E197"/>
      <c r="F197"/>
      <c r="G197"/>
      <c r="H197"/>
      <c r="I197"/>
      <c r="J197"/>
    </row>
    <row r="198" spans="2:10" x14ac:dyDescent="0.2">
      <c r="B198"/>
      <c r="C198"/>
      <c r="D198"/>
      <c r="E198"/>
      <c r="F198"/>
      <c r="G198"/>
      <c r="H198"/>
      <c r="I198"/>
      <c r="J198"/>
    </row>
    <row r="199" spans="2:10" x14ac:dyDescent="0.2">
      <c r="B199"/>
      <c r="C199"/>
      <c r="D199"/>
      <c r="E199"/>
      <c r="F199"/>
      <c r="G199"/>
      <c r="H199"/>
      <c r="I199"/>
      <c r="J199"/>
    </row>
    <row r="200" spans="2:10" x14ac:dyDescent="0.2">
      <c r="B200"/>
      <c r="C200"/>
      <c r="D200"/>
      <c r="E200"/>
      <c r="F200"/>
      <c r="G200"/>
      <c r="H200"/>
      <c r="I200"/>
      <c r="J200"/>
    </row>
    <row r="201" spans="2:10" x14ac:dyDescent="0.2">
      <c r="B201"/>
      <c r="C201"/>
      <c r="D201"/>
      <c r="E201"/>
      <c r="F201"/>
      <c r="G201"/>
      <c r="H201"/>
      <c r="I201"/>
      <c r="J201"/>
    </row>
    <row r="202" spans="2:10" x14ac:dyDescent="0.2">
      <c r="B202"/>
      <c r="C202"/>
      <c r="D202"/>
      <c r="E202"/>
      <c r="F202"/>
      <c r="G202"/>
      <c r="H202"/>
      <c r="I202"/>
      <c r="J202"/>
    </row>
    <row r="203" spans="2:10" x14ac:dyDescent="0.2">
      <c r="B203"/>
      <c r="C203"/>
      <c r="D203"/>
      <c r="E203"/>
      <c r="F203"/>
      <c r="G203"/>
      <c r="H203"/>
      <c r="I203"/>
      <c r="J203"/>
    </row>
    <row r="204" spans="2:10" x14ac:dyDescent="0.2">
      <c r="B204"/>
      <c r="C204"/>
      <c r="D204"/>
      <c r="E204"/>
      <c r="F204"/>
      <c r="G204"/>
      <c r="H204"/>
      <c r="I204"/>
      <c r="J204"/>
    </row>
    <row r="205" spans="2:10" x14ac:dyDescent="0.2">
      <c r="B205"/>
      <c r="C205"/>
      <c r="D205"/>
      <c r="E205"/>
      <c r="F205"/>
      <c r="G205"/>
      <c r="H205"/>
      <c r="I205"/>
      <c r="J205"/>
    </row>
    <row r="206" spans="2:10" x14ac:dyDescent="0.2">
      <c r="B206"/>
      <c r="C206"/>
      <c r="D206"/>
      <c r="E206"/>
      <c r="F206"/>
      <c r="G206"/>
      <c r="H206"/>
      <c r="I206"/>
      <c r="J206"/>
    </row>
    <row r="207" spans="2:10" x14ac:dyDescent="0.2">
      <c r="B207"/>
      <c r="C207"/>
      <c r="D207"/>
      <c r="E207"/>
      <c r="F207"/>
      <c r="G207"/>
      <c r="H207"/>
      <c r="I207"/>
      <c r="J207"/>
    </row>
    <row r="208" spans="2:10" x14ac:dyDescent="0.2">
      <c r="B208"/>
      <c r="C208"/>
      <c r="D208"/>
      <c r="E208"/>
      <c r="F208"/>
      <c r="G208"/>
      <c r="H208"/>
      <c r="I208"/>
      <c r="J208"/>
    </row>
    <row r="209" spans="2:10" x14ac:dyDescent="0.2">
      <c r="B209"/>
      <c r="C209"/>
      <c r="D209"/>
      <c r="E209"/>
      <c r="F209"/>
      <c r="G209"/>
      <c r="H209"/>
      <c r="I209"/>
      <c r="J209"/>
    </row>
    <row r="210" spans="2:10" x14ac:dyDescent="0.2">
      <c r="B210"/>
      <c r="C210"/>
      <c r="D210"/>
      <c r="E210"/>
      <c r="F210"/>
      <c r="G210"/>
      <c r="H210"/>
      <c r="I210"/>
      <c r="J210"/>
    </row>
    <row r="211" spans="2:10" x14ac:dyDescent="0.2">
      <c r="B211"/>
      <c r="C211"/>
      <c r="D211"/>
      <c r="E211"/>
      <c r="F211"/>
      <c r="G211"/>
      <c r="H211"/>
      <c r="I211"/>
      <c r="J211"/>
    </row>
    <row r="212" spans="2:10" x14ac:dyDescent="0.2">
      <c r="B212"/>
      <c r="C212"/>
      <c r="D212"/>
      <c r="E212"/>
      <c r="F212"/>
      <c r="G212"/>
      <c r="H212"/>
      <c r="I212"/>
      <c r="J212"/>
    </row>
    <row r="213" spans="2:10" x14ac:dyDescent="0.2">
      <c r="B213"/>
      <c r="C213"/>
      <c r="D213"/>
      <c r="E213"/>
      <c r="F213"/>
      <c r="G213"/>
      <c r="H213"/>
      <c r="I213"/>
      <c r="J213"/>
    </row>
    <row r="214" spans="2:10" x14ac:dyDescent="0.2">
      <c r="B214"/>
      <c r="C214"/>
      <c r="D214"/>
      <c r="E214"/>
      <c r="F214"/>
      <c r="G214"/>
      <c r="H214"/>
      <c r="I214"/>
      <c r="J214"/>
    </row>
    <row r="215" spans="2:10" x14ac:dyDescent="0.2">
      <c r="B215"/>
      <c r="C215"/>
      <c r="D215"/>
      <c r="E215"/>
      <c r="F215"/>
      <c r="G215"/>
      <c r="H215"/>
      <c r="I215"/>
      <c r="J215"/>
    </row>
    <row r="216" spans="2:10" x14ac:dyDescent="0.2">
      <c r="B216"/>
      <c r="C216"/>
      <c r="D216"/>
      <c r="E216"/>
      <c r="F216"/>
      <c r="G216"/>
      <c r="H216"/>
      <c r="I216"/>
      <c r="J216"/>
    </row>
    <row r="217" spans="2:10" x14ac:dyDescent="0.2">
      <c r="B217"/>
      <c r="C217"/>
      <c r="D217"/>
      <c r="E217"/>
      <c r="F217"/>
      <c r="G217"/>
      <c r="H217"/>
      <c r="I217"/>
      <c r="J217"/>
    </row>
    <row r="218" spans="2:10" x14ac:dyDescent="0.2">
      <c r="B218"/>
      <c r="C218"/>
      <c r="D218"/>
      <c r="E218"/>
      <c r="F218"/>
      <c r="G218"/>
      <c r="H218"/>
      <c r="I218"/>
      <c r="J218"/>
    </row>
    <row r="219" spans="2:10" x14ac:dyDescent="0.2">
      <c r="B219"/>
      <c r="C219"/>
      <c r="D219"/>
      <c r="E219"/>
      <c r="F219"/>
      <c r="G219"/>
      <c r="H219"/>
      <c r="I219"/>
      <c r="J219"/>
    </row>
    <row r="220" spans="2:10" x14ac:dyDescent="0.2">
      <c r="B220"/>
      <c r="C220"/>
      <c r="D220"/>
      <c r="E220"/>
      <c r="F220"/>
      <c r="G220"/>
      <c r="H220"/>
      <c r="I220"/>
      <c r="J220"/>
    </row>
    <row r="221" spans="2:10" x14ac:dyDescent="0.2">
      <c r="B221"/>
      <c r="C221"/>
      <c r="D221"/>
      <c r="E221"/>
      <c r="F221"/>
      <c r="G221"/>
      <c r="H221"/>
      <c r="I221"/>
      <c r="J221"/>
    </row>
    <row r="222" spans="2:10" x14ac:dyDescent="0.2">
      <c r="B222"/>
      <c r="C222"/>
      <c r="D222"/>
      <c r="E222"/>
      <c r="F222"/>
      <c r="G222"/>
      <c r="H222"/>
      <c r="I222"/>
      <c r="J222"/>
    </row>
    <row r="223" spans="2:10" x14ac:dyDescent="0.2">
      <c r="B223"/>
      <c r="C223"/>
      <c r="D223"/>
      <c r="E223"/>
      <c r="F223"/>
      <c r="G223"/>
      <c r="H223"/>
      <c r="I223"/>
      <c r="J223"/>
    </row>
    <row r="224" spans="2:10" x14ac:dyDescent="0.2">
      <c r="B224"/>
      <c r="C224"/>
      <c r="D224"/>
      <c r="E224"/>
      <c r="F224"/>
      <c r="G224"/>
      <c r="H224"/>
      <c r="I224"/>
      <c r="J224"/>
    </row>
    <row r="225" spans="2:10" x14ac:dyDescent="0.2">
      <c r="B225"/>
      <c r="C225"/>
      <c r="D225"/>
      <c r="E225"/>
      <c r="F225"/>
      <c r="G225"/>
      <c r="H225"/>
      <c r="I225"/>
      <c r="J225"/>
    </row>
    <row r="226" spans="2:10" x14ac:dyDescent="0.2">
      <c r="B226"/>
      <c r="C226"/>
      <c r="D226"/>
      <c r="E226"/>
      <c r="F226"/>
      <c r="G226"/>
      <c r="H226"/>
      <c r="I226"/>
      <c r="J226"/>
    </row>
    <row r="227" spans="2:10" x14ac:dyDescent="0.2">
      <c r="B227"/>
      <c r="C227"/>
      <c r="D227"/>
      <c r="E227"/>
      <c r="F227"/>
      <c r="G227"/>
      <c r="H227"/>
      <c r="I227"/>
      <c r="J227"/>
    </row>
    <row r="228" spans="2:10" x14ac:dyDescent="0.2">
      <c r="B228"/>
      <c r="C228"/>
      <c r="D228"/>
      <c r="E228"/>
      <c r="F228"/>
      <c r="G228"/>
      <c r="H228"/>
      <c r="I228"/>
      <c r="J228"/>
    </row>
    <row r="229" spans="2:10" x14ac:dyDescent="0.2">
      <c r="B229"/>
      <c r="C229"/>
      <c r="D229"/>
      <c r="E229"/>
      <c r="F229"/>
      <c r="G229"/>
      <c r="H229"/>
      <c r="I229"/>
      <c r="J229"/>
    </row>
    <row r="230" spans="2:10" x14ac:dyDescent="0.2">
      <c r="B230"/>
      <c r="C230"/>
      <c r="D230"/>
      <c r="E230"/>
      <c r="F230"/>
      <c r="G230"/>
      <c r="H230"/>
      <c r="I230"/>
      <c r="J230"/>
    </row>
    <row r="231" spans="2:10" x14ac:dyDescent="0.2">
      <c r="B231"/>
      <c r="C231"/>
      <c r="D231"/>
      <c r="E231"/>
      <c r="F231"/>
      <c r="G231"/>
      <c r="H231"/>
      <c r="I231"/>
      <c r="J231"/>
    </row>
    <row r="232" spans="2:10" x14ac:dyDescent="0.2">
      <c r="B232"/>
      <c r="C232"/>
      <c r="D232"/>
      <c r="E232"/>
      <c r="F232"/>
      <c r="G232"/>
      <c r="H232"/>
      <c r="I232"/>
      <c r="J232"/>
    </row>
    <row r="233" spans="2:10" x14ac:dyDescent="0.2">
      <c r="B233"/>
      <c r="C233"/>
      <c r="D233"/>
      <c r="E233"/>
      <c r="F233"/>
      <c r="G233"/>
      <c r="H233"/>
      <c r="I233"/>
      <c r="J233"/>
    </row>
    <row r="234" spans="2:10" x14ac:dyDescent="0.2">
      <c r="B234"/>
      <c r="C234"/>
      <c r="D234"/>
      <c r="E234"/>
      <c r="F234"/>
      <c r="G234"/>
      <c r="H234"/>
      <c r="I234"/>
      <c r="J234"/>
    </row>
    <row r="235" spans="2:10" x14ac:dyDescent="0.2">
      <c r="B235"/>
      <c r="C235"/>
      <c r="D235"/>
      <c r="E235"/>
      <c r="F235"/>
      <c r="G235"/>
      <c r="H235"/>
      <c r="I235"/>
      <c r="J235"/>
    </row>
    <row r="236" spans="2:10" x14ac:dyDescent="0.2">
      <c r="B236"/>
      <c r="C236"/>
      <c r="D236"/>
      <c r="E236"/>
      <c r="F236"/>
      <c r="G236"/>
      <c r="H236"/>
      <c r="I236"/>
      <c r="J236"/>
    </row>
    <row r="237" spans="2:10" x14ac:dyDescent="0.2">
      <c r="B237"/>
      <c r="C237"/>
      <c r="D237"/>
      <c r="E237"/>
      <c r="F237"/>
      <c r="G237"/>
      <c r="H237"/>
      <c r="I237"/>
      <c r="J237"/>
    </row>
    <row r="238" spans="2:10" x14ac:dyDescent="0.2">
      <c r="B238"/>
      <c r="C238"/>
      <c r="D238"/>
      <c r="E238"/>
      <c r="F238"/>
      <c r="G238"/>
      <c r="H238"/>
      <c r="I238"/>
      <c r="J238"/>
    </row>
    <row r="239" spans="2:10" x14ac:dyDescent="0.2">
      <c r="B239"/>
      <c r="C239"/>
      <c r="D239"/>
      <c r="E239"/>
      <c r="F239"/>
      <c r="G239"/>
      <c r="H239"/>
      <c r="I239"/>
      <c r="J239"/>
    </row>
    <row r="240" spans="2:10" x14ac:dyDescent="0.2">
      <c r="B240"/>
      <c r="C240"/>
      <c r="D240"/>
      <c r="E240"/>
      <c r="F240"/>
      <c r="G240"/>
      <c r="H240"/>
      <c r="I240"/>
      <c r="J240"/>
    </row>
    <row r="241" spans="2:10" x14ac:dyDescent="0.2">
      <c r="B241"/>
      <c r="C241"/>
      <c r="D241"/>
      <c r="E241"/>
      <c r="F241"/>
      <c r="G241"/>
      <c r="H241"/>
      <c r="I241"/>
      <c r="J241"/>
    </row>
    <row r="242" spans="2:10" x14ac:dyDescent="0.2">
      <c r="B242"/>
      <c r="C242"/>
      <c r="D242"/>
      <c r="E242"/>
      <c r="F242"/>
      <c r="G242"/>
      <c r="H242"/>
      <c r="I242"/>
      <c r="J242"/>
    </row>
    <row r="243" spans="2:10" x14ac:dyDescent="0.2">
      <c r="B243"/>
      <c r="C243"/>
      <c r="D243"/>
      <c r="E243"/>
      <c r="F243"/>
      <c r="G243"/>
      <c r="H243"/>
      <c r="I243"/>
      <c r="J243"/>
    </row>
    <row r="244" spans="2:10" x14ac:dyDescent="0.2">
      <c r="B244"/>
      <c r="C244"/>
      <c r="D244"/>
      <c r="E244"/>
      <c r="F244"/>
      <c r="G244"/>
      <c r="H244"/>
      <c r="I244"/>
      <c r="J244"/>
    </row>
    <row r="245" spans="2:10" x14ac:dyDescent="0.2">
      <c r="B245"/>
      <c r="C245"/>
      <c r="D245"/>
      <c r="E245"/>
      <c r="F245"/>
      <c r="G245"/>
      <c r="H245"/>
      <c r="I245"/>
      <c r="J245"/>
    </row>
    <row r="246" spans="2:10" x14ac:dyDescent="0.2">
      <c r="B246"/>
      <c r="C246"/>
      <c r="D246"/>
      <c r="E246"/>
      <c r="F246"/>
      <c r="G246"/>
      <c r="H246"/>
      <c r="I246"/>
      <c r="J246"/>
    </row>
    <row r="247" spans="2:10" x14ac:dyDescent="0.2">
      <c r="B247"/>
      <c r="C247"/>
      <c r="D247"/>
      <c r="E247"/>
      <c r="F247"/>
      <c r="G247"/>
      <c r="H247"/>
      <c r="I247"/>
      <c r="J247"/>
    </row>
    <row r="248" spans="2:10" x14ac:dyDescent="0.2">
      <c r="B248"/>
      <c r="C248"/>
      <c r="D248"/>
      <c r="E248"/>
      <c r="F248"/>
      <c r="G248"/>
      <c r="H248"/>
      <c r="I248"/>
      <c r="J248"/>
    </row>
    <row r="249" spans="2:10" x14ac:dyDescent="0.2">
      <c r="B249"/>
      <c r="C249"/>
      <c r="D249"/>
      <c r="E249"/>
      <c r="F249"/>
      <c r="G249"/>
      <c r="H249"/>
      <c r="I249"/>
      <c r="J249"/>
    </row>
    <row r="250" spans="2:10" x14ac:dyDescent="0.2">
      <c r="B250"/>
      <c r="C250"/>
      <c r="D250"/>
      <c r="E250"/>
      <c r="F250"/>
      <c r="G250"/>
      <c r="H250"/>
      <c r="I250"/>
      <c r="J250"/>
    </row>
    <row r="251" spans="2:10" x14ac:dyDescent="0.2">
      <c r="B251"/>
      <c r="C251"/>
      <c r="D251"/>
      <c r="E251"/>
      <c r="F251"/>
      <c r="G251"/>
      <c r="H251"/>
      <c r="I251"/>
      <c r="J251"/>
    </row>
    <row r="252" spans="2:10" x14ac:dyDescent="0.2">
      <c r="B252"/>
      <c r="C252"/>
      <c r="D252"/>
      <c r="E252"/>
      <c r="F252"/>
      <c r="G252"/>
      <c r="H252"/>
      <c r="I252"/>
      <c r="J252"/>
    </row>
    <row r="253" spans="2:10" x14ac:dyDescent="0.2">
      <c r="B253"/>
      <c r="C253"/>
      <c r="D253"/>
      <c r="E253"/>
      <c r="F253"/>
      <c r="G253"/>
      <c r="H253"/>
      <c r="I253"/>
      <c r="J253"/>
    </row>
    <row r="254" spans="2:10" x14ac:dyDescent="0.2">
      <c r="B254"/>
      <c r="C254"/>
      <c r="D254"/>
      <c r="E254"/>
      <c r="F254"/>
      <c r="G254"/>
      <c r="H254"/>
      <c r="I254"/>
      <c r="J254"/>
    </row>
    <row r="255" spans="2:10" x14ac:dyDescent="0.2">
      <c r="B255"/>
      <c r="C255"/>
      <c r="D255"/>
      <c r="E255"/>
      <c r="F255"/>
      <c r="G255"/>
      <c r="H255"/>
      <c r="I255"/>
      <c r="J255"/>
    </row>
    <row r="256" spans="2:10" x14ac:dyDescent="0.2">
      <c r="B256"/>
      <c r="C256"/>
      <c r="D256"/>
      <c r="E256"/>
      <c r="F256"/>
      <c r="G256"/>
      <c r="H256"/>
      <c r="I256"/>
      <c r="J256"/>
    </row>
    <row r="257" spans="2:10" x14ac:dyDescent="0.2">
      <c r="B257"/>
      <c r="C257"/>
      <c r="D257"/>
      <c r="E257"/>
      <c r="F257"/>
      <c r="G257"/>
      <c r="H257"/>
      <c r="I257"/>
      <c r="J257"/>
    </row>
    <row r="258" spans="2:10" x14ac:dyDescent="0.2">
      <c r="B258"/>
      <c r="C258"/>
      <c r="D258"/>
      <c r="E258"/>
      <c r="F258"/>
      <c r="G258"/>
      <c r="H258"/>
      <c r="I258"/>
      <c r="J258"/>
    </row>
    <row r="259" spans="2:10" x14ac:dyDescent="0.2">
      <c r="B259"/>
      <c r="C259"/>
      <c r="D259"/>
      <c r="E259"/>
      <c r="F259"/>
      <c r="G259"/>
      <c r="H259"/>
      <c r="I259"/>
      <c r="J259"/>
    </row>
    <row r="260" spans="2:10" x14ac:dyDescent="0.2">
      <c r="B260"/>
      <c r="C260"/>
      <c r="D260"/>
      <c r="E260"/>
      <c r="F260"/>
      <c r="G260"/>
      <c r="H260"/>
      <c r="I260"/>
      <c r="J260"/>
    </row>
    <row r="261" spans="2:10" x14ac:dyDescent="0.2">
      <c r="B261"/>
      <c r="C261"/>
      <c r="D261"/>
      <c r="E261"/>
      <c r="F261"/>
      <c r="G261"/>
      <c r="H261"/>
      <c r="I261"/>
      <c r="J261"/>
    </row>
    <row r="262" spans="2:10" x14ac:dyDescent="0.2">
      <c r="B262"/>
      <c r="C262"/>
      <c r="D262"/>
      <c r="E262"/>
      <c r="F262"/>
      <c r="G262"/>
      <c r="H262"/>
      <c r="I262"/>
      <c r="J262"/>
    </row>
    <row r="263" spans="2:10" x14ac:dyDescent="0.2">
      <c r="B263"/>
      <c r="C263"/>
      <c r="D263"/>
      <c r="E263"/>
      <c r="F263"/>
      <c r="G263"/>
      <c r="H263"/>
      <c r="I263"/>
      <c r="J263"/>
    </row>
    <row r="264" spans="2:10" x14ac:dyDescent="0.2">
      <c r="B264"/>
      <c r="C264"/>
      <c r="D264"/>
      <c r="E264"/>
      <c r="F264"/>
      <c r="G264"/>
      <c r="H264"/>
      <c r="I264"/>
      <c r="J264"/>
    </row>
    <row r="265" spans="2:10" x14ac:dyDescent="0.2">
      <c r="B265"/>
      <c r="C265"/>
      <c r="D265"/>
      <c r="E265"/>
      <c r="F265"/>
      <c r="G265"/>
      <c r="H265"/>
      <c r="I265"/>
      <c r="J265"/>
    </row>
    <row r="266" spans="2:10" x14ac:dyDescent="0.2">
      <c r="B266"/>
      <c r="C266"/>
      <c r="D266"/>
      <c r="E266"/>
      <c r="F266"/>
      <c r="G266"/>
      <c r="H266"/>
      <c r="I266"/>
      <c r="J266"/>
    </row>
    <row r="267" spans="2:10" x14ac:dyDescent="0.2">
      <c r="B267"/>
      <c r="C267"/>
      <c r="D267"/>
      <c r="E267"/>
      <c r="F267"/>
      <c r="G267"/>
      <c r="H267"/>
      <c r="I267"/>
      <c r="J267"/>
    </row>
    <row r="268" spans="2:10" x14ac:dyDescent="0.2">
      <c r="B268"/>
      <c r="C268"/>
      <c r="D268"/>
      <c r="E268"/>
      <c r="F268"/>
      <c r="G268"/>
      <c r="H268"/>
      <c r="I268"/>
      <c r="J268"/>
    </row>
    <row r="269" spans="2:10" x14ac:dyDescent="0.2">
      <c r="B269"/>
      <c r="C269"/>
      <c r="D269"/>
      <c r="E269"/>
      <c r="F269"/>
      <c r="G269"/>
      <c r="H269"/>
      <c r="I269"/>
      <c r="J269"/>
    </row>
    <row r="270" spans="2:10" x14ac:dyDescent="0.2">
      <c r="B270"/>
      <c r="C270"/>
      <c r="D270"/>
      <c r="E270"/>
      <c r="F270"/>
      <c r="G270"/>
      <c r="H270"/>
      <c r="I270"/>
      <c r="J270"/>
    </row>
    <row r="271" spans="2:10" x14ac:dyDescent="0.2">
      <c r="B271"/>
      <c r="C271"/>
      <c r="D271"/>
      <c r="E271"/>
      <c r="F271"/>
      <c r="G271"/>
      <c r="H271"/>
      <c r="I271"/>
      <c r="J271"/>
    </row>
    <row r="272" spans="2:10" x14ac:dyDescent="0.2">
      <c r="B272"/>
      <c r="C272"/>
      <c r="D272"/>
      <c r="E272"/>
      <c r="F272"/>
      <c r="G272"/>
      <c r="H272"/>
      <c r="I272"/>
      <c r="J272"/>
    </row>
    <row r="273" spans="2:10" x14ac:dyDescent="0.2">
      <c r="B273"/>
      <c r="C273"/>
      <c r="D273"/>
      <c r="E273"/>
      <c r="F273"/>
      <c r="G273"/>
      <c r="H273"/>
      <c r="I273"/>
      <c r="J273"/>
    </row>
    <row r="274" spans="2:10" x14ac:dyDescent="0.2">
      <c r="B274"/>
      <c r="C274"/>
      <c r="D274"/>
      <c r="E274"/>
      <c r="F274"/>
      <c r="G274"/>
      <c r="H274"/>
      <c r="I274"/>
      <c r="J274"/>
    </row>
    <row r="275" spans="2:10" x14ac:dyDescent="0.2">
      <c r="B275"/>
      <c r="C275"/>
      <c r="D275"/>
      <c r="E275"/>
      <c r="F275"/>
      <c r="G275"/>
      <c r="H275"/>
      <c r="I275"/>
      <c r="J275"/>
    </row>
    <row r="276" spans="2:10" x14ac:dyDescent="0.2">
      <c r="B276"/>
      <c r="C276"/>
      <c r="D276"/>
      <c r="E276"/>
      <c r="F276"/>
      <c r="G276"/>
      <c r="H276"/>
      <c r="I276"/>
      <c r="J276"/>
    </row>
    <row r="277" spans="2:10" x14ac:dyDescent="0.2">
      <c r="B277"/>
      <c r="C277"/>
      <c r="D277"/>
      <c r="E277"/>
      <c r="F277"/>
      <c r="G277"/>
      <c r="H277"/>
      <c r="I277"/>
      <c r="J277"/>
    </row>
    <row r="278" spans="2:10" x14ac:dyDescent="0.2">
      <c r="B278"/>
      <c r="C278"/>
      <c r="D278"/>
      <c r="E278"/>
      <c r="F278"/>
      <c r="G278"/>
      <c r="H278"/>
      <c r="I278"/>
      <c r="J278"/>
    </row>
    <row r="279" spans="2:10" x14ac:dyDescent="0.2">
      <c r="B279"/>
      <c r="C279"/>
      <c r="D279"/>
      <c r="E279"/>
      <c r="F279"/>
      <c r="G279"/>
      <c r="H279"/>
      <c r="I279"/>
      <c r="J279"/>
    </row>
    <row r="280" spans="2:10" x14ac:dyDescent="0.2">
      <c r="B280"/>
      <c r="C280"/>
      <c r="D280"/>
      <c r="E280"/>
      <c r="F280"/>
      <c r="G280"/>
      <c r="H280"/>
      <c r="I280"/>
      <c r="J280"/>
    </row>
    <row r="281" spans="2:10" x14ac:dyDescent="0.2">
      <c r="B281"/>
      <c r="C281"/>
      <c r="D281"/>
      <c r="E281"/>
      <c r="F281"/>
      <c r="G281"/>
      <c r="H281"/>
      <c r="I281"/>
      <c r="J281"/>
    </row>
    <row r="282" spans="2:10" x14ac:dyDescent="0.2">
      <c r="B282"/>
      <c r="C282"/>
      <c r="D282"/>
      <c r="E282"/>
      <c r="F282"/>
      <c r="G282"/>
      <c r="H282"/>
      <c r="I282"/>
      <c r="J282"/>
    </row>
    <row r="283" spans="2:10" x14ac:dyDescent="0.2">
      <c r="B283"/>
      <c r="C283"/>
      <c r="D283"/>
      <c r="E283"/>
      <c r="F283"/>
      <c r="G283"/>
      <c r="H283"/>
      <c r="I283"/>
      <c r="J283"/>
    </row>
    <row r="284" spans="2:10" x14ac:dyDescent="0.2">
      <c r="B284"/>
      <c r="C284"/>
      <c r="D284"/>
      <c r="E284"/>
      <c r="F284"/>
      <c r="G284"/>
      <c r="H284"/>
      <c r="I284"/>
      <c r="J284"/>
    </row>
    <row r="285" spans="2:10" x14ac:dyDescent="0.2">
      <c r="B285"/>
      <c r="C285"/>
      <c r="D285"/>
      <c r="E285"/>
      <c r="F285"/>
      <c r="G285"/>
      <c r="H285"/>
      <c r="I285"/>
      <c r="J285"/>
    </row>
    <row r="286" spans="2:10" x14ac:dyDescent="0.2">
      <c r="B286"/>
      <c r="C286"/>
      <c r="D286"/>
      <c r="E286"/>
      <c r="F286"/>
      <c r="G286"/>
      <c r="H286"/>
      <c r="I286"/>
      <c r="J286"/>
    </row>
    <row r="287" spans="2:10" x14ac:dyDescent="0.2">
      <c r="B287"/>
      <c r="C287"/>
      <c r="D287"/>
      <c r="E287"/>
      <c r="F287"/>
      <c r="G287"/>
      <c r="H287"/>
      <c r="I287"/>
      <c r="J287"/>
    </row>
    <row r="288" spans="2:10" x14ac:dyDescent="0.2">
      <c r="B288"/>
      <c r="C288"/>
      <c r="D288"/>
      <c r="E288"/>
      <c r="F288"/>
      <c r="G288"/>
      <c r="H288"/>
      <c r="I288"/>
      <c r="J288"/>
    </row>
    <row r="289" spans="2:10" x14ac:dyDescent="0.2">
      <c r="B289"/>
      <c r="C289"/>
      <c r="D289"/>
      <c r="E289"/>
      <c r="F289"/>
      <c r="G289"/>
      <c r="H289"/>
      <c r="I289"/>
      <c r="J289"/>
    </row>
    <row r="290" spans="2:10" x14ac:dyDescent="0.2">
      <c r="B290"/>
      <c r="C290"/>
      <c r="D290"/>
      <c r="E290"/>
      <c r="F290"/>
      <c r="G290"/>
      <c r="H290"/>
      <c r="I290"/>
      <c r="J290"/>
    </row>
    <row r="291" spans="2:10" x14ac:dyDescent="0.2">
      <c r="B291"/>
      <c r="C291"/>
      <c r="D291"/>
      <c r="E291"/>
      <c r="F291"/>
      <c r="G291"/>
      <c r="H291"/>
      <c r="I291"/>
      <c r="J291"/>
    </row>
    <row r="292" spans="2:10" x14ac:dyDescent="0.2">
      <c r="B292"/>
      <c r="C292"/>
      <c r="D292"/>
      <c r="E292"/>
      <c r="F292"/>
      <c r="G292"/>
      <c r="H292"/>
      <c r="I292"/>
      <c r="J292"/>
    </row>
    <row r="293" spans="2:10" x14ac:dyDescent="0.2">
      <c r="B293"/>
      <c r="C293"/>
      <c r="D293"/>
      <c r="E293"/>
      <c r="F293"/>
      <c r="G293"/>
      <c r="H293"/>
      <c r="I293"/>
      <c r="J293"/>
    </row>
    <row r="294" spans="2:10" x14ac:dyDescent="0.2">
      <c r="B294"/>
      <c r="C294"/>
      <c r="D294"/>
      <c r="E294"/>
      <c r="F294"/>
      <c r="G294"/>
      <c r="H294"/>
      <c r="I294"/>
      <c r="J294"/>
    </row>
    <row r="295" spans="2:10" x14ac:dyDescent="0.2">
      <c r="B295"/>
      <c r="C295"/>
      <c r="D295"/>
      <c r="E295"/>
      <c r="F295"/>
      <c r="G295"/>
      <c r="H295"/>
      <c r="I295"/>
      <c r="J295"/>
    </row>
    <row r="296" spans="2:10" x14ac:dyDescent="0.2">
      <c r="B296"/>
      <c r="C296"/>
      <c r="D296"/>
      <c r="E296"/>
      <c r="F296"/>
      <c r="G296"/>
      <c r="H296"/>
      <c r="I296"/>
      <c r="J296"/>
    </row>
    <row r="297" spans="2:10" x14ac:dyDescent="0.2">
      <c r="B297"/>
      <c r="C297"/>
      <c r="D297"/>
      <c r="E297"/>
      <c r="F297"/>
      <c r="G297"/>
      <c r="H297"/>
      <c r="I297"/>
      <c r="J297"/>
    </row>
    <row r="298" spans="2:10" x14ac:dyDescent="0.2">
      <c r="B298"/>
      <c r="C298"/>
      <c r="D298"/>
      <c r="E298"/>
      <c r="F298"/>
      <c r="G298"/>
      <c r="H298"/>
      <c r="I298"/>
      <c r="J298"/>
    </row>
    <row r="299" spans="2:10" x14ac:dyDescent="0.2">
      <c r="B299"/>
      <c r="C299"/>
      <c r="D299"/>
      <c r="E299"/>
      <c r="F299"/>
      <c r="G299"/>
      <c r="H299"/>
      <c r="I299"/>
      <c r="J299"/>
    </row>
    <row r="300" spans="2:10" x14ac:dyDescent="0.2">
      <c r="B300"/>
      <c r="C300"/>
      <c r="D300"/>
      <c r="E300"/>
      <c r="F300"/>
      <c r="G300"/>
      <c r="H300"/>
      <c r="I300"/>
      <c r="J300"/>
    </row>
    <row r="301" spans="2:10" x14ac:dyDescent="0.2">
      <c r="B301"/>
      <c r="C301"/>
      <c r="D301"/>
      <c r="E301"/>
      <c r="F301"/>
      <c r="G301"/>
      <c r="H301"/>
      <c r="I301"/>
      <c r="J301"/>
    </row>
    <row r="302" spans="2:10" x14ac:dyDescent="0.2">
      <c r="B302"/>
      <c r="C302"/>
      <c r="D302"/>
      <c r="E302"/>
      <c r="F302"/>
      <c r="G302"/>
      <c r="H302"/>
      <c r="I302"/>
      <c r="J302"/>
    </row>
    <row r="303" spans="2:10" x14ac:dyDescent="0.2">
      <c r="B303"/>
      <c r="C303"/>
      <c r="D303"/>
      <c r="E303"/>
      <c r="F303"/>
      <c r="G303"/>
      <c r="H303"/>
      <c r="I303"/>
      <c r="J303"/>
    </row>
    <row r="304" spans="2:10" x14ac:dyDescent="0.2">
      <c r="B304"/>
      <c r="C304"/>
      <c r="D304"/>
      <c r="E304"/>
      <c r="F304"/>
      <c r="G304"/>
      <c r="H304"/>
      <c r="I304"/>
      <c r="J304"/>
    </row>
    <row r="305" spans="2:10" x14ac:dyDescent="0.2">
      <c r="B305"/>
      <c r="C305"/>
      <c r="D305"/>
      <c r="E305"/>
      <c r="F305"/>
      <c r="G305"/>
      <c r="H305"/>
      <c r="I305"/>
      <c r="J305"/>
    </row>
    <row r="306" spans="2:10" x14ac:dyDescent="0.2">
      <c r="B306"/>
      <c r="C306"/>
      <c r="D306"/>
      <c r="E306"/>
      <c r="F306"/>
      <c r="G306"/>
      <c r="H306"/>
      <c r="I306"/>
      <c r="J306"/>
    </row>
    <row r="307" spans="2:10" x14ac:dyDescent="0.2">
      <c r="B307"/>
      <c r="C307"/>
      <c r="D307"/>
      <c r="E307"/>
      <c r="F307"/>
      <c r="G307"/>
      <c r="H307"/>
      <c r="I307"/>
      <c r="J307"/>
    </row>
    <row r="308" spans="2:10" x14ac:dyDescent="0.2">
      <c r="B308"/>
      <c r="C308"/>
      <c r="D308"/>
      <c r="E308"/>
      <c r="F308"/>
      <c r="G308"/>
      <c r="H308"/>
      <c r="I308"/>
      <c r="J308"/>
    </row>
    <row r="309" spans="2:10" x14ac:dyDescent="0.2">
      <c r="B309"/>
      <c r="C309"/>
      <c r="D309"/>
      <c r="E309"/>
      <c r="F309"/>
      <c r="G309"/>
      <c r="H309"/>
      <c r="I309"/>
      <c r="J309"/>
    </row>
    <row r="310" spans="2:10" x14ac:dyDescent="0.2">
      <c r="B310"/>
      <c r="C310"/>
      <c r="D310"/>
      <c r="E310"/>
      <c r="F310"/>
      <c r="G310"/>
      <c r="H310"/>
      <c r="I310"/>
      <c r="J310"/>
    </row>
    <row r="311" spans="2:10" x14ac:dyDescent="0.2">
      <c r="B311"/>
      <c r="C311"/>
      <c r="D311"/>
      <c r="E311"/>
      <c r="F311"/>
      <c r="G311"/>
      <c r="H311"/>
      <c r="I311"/>
      <c r="J311"/>
    </row>
    <row r="312" spans="2:10" x14ac:dyDescent="0.2">
      <c r="B312"/>
      <c r="C312"/>
      <c r="D312"/>
      <c r="E312"/>
      <c r="F312"/>
      <c r="G312"/>
      <c r="H312"/>
      <c r="I312"/>
      <c r="J312"/>
    </row>
    <row r="313" spans="2:10" x14ac:dyDescent="0.2">
      <c r="B313"/>
      <c r="C313"/>
      <c r="D313"/>
      <c r="E313"/>
      <c r="F313"/>
      <c r="G313"/>
      <c r="H313"/>
      <c r="I313"/>
      <c r="J313"/>
    </row>
    <row r="314" spans="2:10" x14ac:dyDescent="0.2">
      <c r="B314"/>
      <c r="C314"/>
      <c r="D314"/>
      <c r="E314"/>
      <c r="F314"/>
      <c r="G314"/>
      <c r="H314"/>
      <c r="I314"/>
      <c r="J314"/>
    </row>
    <row r="315" spans="2:10" x14ac:dyDescent="0.2">
      <c r="B315"/>
      <c r="C315"/>
      <c r="D315"/>
      <c r="E315"/>
      <c r="F315"/>
      <c r="G315"/>
      <c r="H315"/>
      <c r="I315"/>
      <c r="J315"/>
    </row>
    <row r="316" spans="2:10" x14ac:dyDescent="0.2">
      <c r="B316"/>
      <c r="C316"/>
      <c r="D316"/>
      <c r="E316"/>
      <c r="F316"/>
      <c r="G316"/>
      <c r="H316"/>
      <c r="I316"/>
      <c r="J316"/>
    </row>
    <row r="317" spans="2:10" x14ac:dyDescent="0.2">
      <c r="B317"/>
      <c r="C317"/>
      <c r="D317"/>
      <c r="E317"/>
      <c r="F317"/>
      <c r="G317"/>
      <c r="H317"/>
      <c r="I317"/>
      <c r="J317"/>
    </row>
    <row r="318" spans="2:10" x14ac:dyDescent="0.2">
      <c r="B318"/>
      <c r="C318"/>
      <c r="D318"/>
      <c r="E318"/>
      <c r="F318"/>
      <c r="G318"/>
      <c r="H318"/>
      <c r="I318"/>
      <c r="J318"/>
    </row>
    <row r="319" spans="2:10" x14ac:dyDescent="0.2">
      <c r="B319"/>
      <c r="C319"/>
      <c r="D319"/>
      <c r="E319"/>
      <c r="F319"/>
      <c r="G319"/>
      <c r="H319"/>
      <c r="I319"/>
      <c r="J319"/>
    </row>
    <row r="320" spans="2:10" x14ac:dyDescent="0.2">
      <c r="B320"/>
      <c r="C320"/>
      <c r="D320"/>
      <c r="E320"/>
      <c r="F320"/>
      <c r="G320"/>
      <c r="H320"/>
      <c r="I320"/>
      <c r="J320"/>
    </row>
    <row r="321" spans="2:10" x14ac:dyDescent="0.2">
      <c r="B321"/>
      <c r="C321"/>
      <c r="D321"/>
      <c r="E321"/>
      <c r="F321"/>
      <c r="G321"/>
      <c r="H321"/>
      <c r="I321"/>
      <c r="J321"/>
    </row>
    <row r="322" spans="2:10" x14ac:dyDescent="0.2">
      <c r="B322"/>
      <c r="C322"/>
      <c r="D322"/>
      <c r="E322"/>
      <c r="F322"/>
      <c r="G322"/>
      <c r="H322"/>
      <c r="I322"/>
      <c r="J322"/>
    </row>
    <row r="323" spans="2:10" x14ac:dyDescent="0.2">
      <c r="B323"/>
      <c r="C323"/>
      <c r="D323"/>
      <c r="E323"/>
      <c r="F323"/>
      <c r="G323"/>
      <c r="H323"/>
      <c r="I323"/>
      <c r="J323"/>
    </row>
    <row r="324" spans="2:10" x14ac:dyDescent="0.2">
      <c r="B324"/>
      <c r="C324"/>
      <c r="D324"/>
      <c r="E324"/>
      <c r="F324"/>
      <c r="G324"/>
      <c r="H324"/>
      <c r="I324"/>
      <c r="J324"/>
    </row>
    <row r="325" spans="2:10" x14ac:dyDescent="0.2">
      <c r="B325"/>
      <c r="C325"/>
      <c r="D325"/>
      <c r="E325"/>
      <c r="F325"/>
      <c r="G325"/>
      <c r="H325"/>
      <c r="I325"/>
      <c r="J325"/>
    </row>
    <row r="326" spans="2:10" x14ac:dyDescent="0.2">
      <c r="B326"/>
      <c r="C326"/>
      <c r="D326"/>
      <c r="E326"/>
      <c r="F326"/>
      <c r="G326"/>
      <c r="H326"/>
      <c r="I326"/>
      <c r="J326"/>
    </row>
    <row r="327" spans="2:10" x14ac:dyDescent="0.2">
      <c r="B327"/>
      <c r="C327"/>
      <c r="D327"/>
      <c r="E327"/>
      <c r="F327"/>
      <c r="G327"/>
      <c r="H327"/>
      <c r="I327"/>
      <c r="J327"/>
    </row>
    <row r="328" spans="2:10" x14ac:dyDescent="0.2">
      <c r="B328"/>
      <c r="C328"/>
      <c r="D328"/>
      <c r="E328"/>
      <c r="F328"/>
      <c r="G328"/>
      <c r="H328"/>
      <c r="I328"/>
      <c r="J328"/>
    </row>
    <row r="329" spans="2:10" x14ac:dyDescent="0.2">
      <c r="B329"/>
      <c r="C329"/>
      <c r="D329"/>
      <c r="E329"/>
      <c r="F329"/>
      <c r="G329"/>
      <c r="H329"/>
      <c r="I329"/>
      <c r="J329"/>
    </row>
    <row r="330" spans="2:10" x14ac:dyDescent="0.2">
      <c r="B330"/>
      <c r="C330"/>
      <c r="D330"/>
      <c r="E330"/>
      <c r="F330"/>
      <c r="G330"/>
      <c r="H330"/>
      <c r="I330"/>
      <c r="J330"/>
    </row>
    <row r="331" spans="2:10" x14ac:dyDescent="0.2">
      <c r="B331"/>
      <c r="C331"/>
      <c r="D331"/>
      <c r="E331"/>
      <c r="F331"/>
      <c r="G331"/>
      <c r="H331"/>
      <c r="I331"/>
      <c r="J331"/>
    </row>
    <row r="332" spans="2:10" x14ac:dyDescent="0.2">
      <c r="B332"/>
      <c r="C332"/>
      <c r="D332"/>
      <c r="E332"/>
      <c r="F332"/>
      <c r="G332"/>
      <c r="H332"/>
      <c r="I332"/>
      <c r="J332"/>
    </row>
    <row r="333" spans="2:10" x14ac:dyDescent="0.2">
      <c r="B333"/>
      <c r="C333"/>
      <c r="D333"/>
      <c r="E333"/>
      <c r="F333"/>
      <c r="G333"/>
      <c r="H333"/>
      <c r="I333"/>
      <c r="J333"/>
    </row>
    <row r="334" spans="2:10" x14ac:dyDescent="0.2">
      <c r="B334"/>
      <c r="C334"/>
      <c r="D334"/>
      <c r="E334"/>
      <c r="F334"/>
      <c r="G334"/>
      <c r="H334"/>
      <c r="I334"/>
      <c r="J334"/>
    </row>
    <row r="335" spans="2:10" x14ac:dyDescent="0.2">
      <c r="B335"/>
      <c r="C335"/>
      <c r="D335"/>
      <c r="E335"/>
      <c r="F335"/>
      <c r="G335"/>
      <c r="H335"/>
      <c r="I335"/>
      <c r="J335"/>
    </row>
    <row r="336" spans="2:10" x14ac:dyDescent="0.2">
      <c r="B336"/>
      <c r="C336"/>
      <c r="D336"/>
      <c r="E336"/>
      <c r="F336"/>
      <c r="G336"/>
      <c r="H336"/>
      <c r="I336"/>
      <c r="J336"/>
    </row>
    <row r="337" spans="2:10" x14ac:dyDescent="0.2">
      <c r="B337"/>
      <c r="C337"/>
      <c r="D337"/>
      <c r="E337"/>
      <c r="F337"/>
      <c r="G337"/>
      <c r="H337"/>
      <c r="I337"/>
      <c r="J337"/>
    </row>
    <row r="338" spans="2:10" x14ac:dyDescent="0.2">
      <c r="B338"/>
      <c r="C338"/>
      <c r="D338"/>
      <c r="E338"/>
      <c r="F338"/>
      <c r="G338"/>
      <c r="H338"/>
      <c r="I338"/>
      <c r="J338"/>
    </row>
    <row r="339" spans="2:10" x14ac:dyDescent="0.2">
      <c r="B339"/>
      <c r="C339"/>
      <c r="D339"/>
      <c r="E339"/>
      <c r="F339"/>
      <c r="G339"/>
      <c r="H339"/>
      <c r="I339"/>
      <c r="J339"/>
    </row>
    <row r="340" spans="2:10" x14ac:dyDescent="0.2">
      <c r="B340"/>
      <c r="C340"/>
      <c r="D340"/>
      <c r="E340"/>
      <c r="F340"/>
      <c r="G340"/>
      <c r="H340"/>
      <c r="I340"/>
      <c r="J340"/>
    </row>
    <row r="341" spans="2:10" x14ac:dyDescent="0.2">
      <c r="B341"/>
      <c r="C341"/>
      <c r="D341"/>
      <c r="E341"/>
      <c r="F341"/>
      <c r="G341"/>
      <c r="H341"/>
      <c r="I341"/>
      <c r="J341"/>
    </row>
    <row r="342" spans="2:10" x14ac:dyDescent="0.2">
      <c r="B342"/>
      <c r="C342"/>
      <c r="D342"/>
      <c r="E342"/>
      <c r="F342"/>
      <c r="G342"/>
      <c r="H342"/>
      <c r="I342"/>
      <c r="J342"/>
    </row>
    <row r="343" spans="2:10" x14ac:dyDescent="0.2">
      <c r="B343"/>
      <c r="C343"/>
      <c r="D343"/>
      <c r="E343"/>
      <c r="F343"/>
      <c r="G343"/>
      <c r="H343"/>
      <c r="I343"/>
      <c r="J343"/>
    </row>
    <row r="344" spans="2:10" x14ac:dyDescent="0.2">
      <c r="B344"/>
      <c r="C344"/>
      <c r="D344"/>
      <c r="E344"/>
      <c r="F344"/>
      <c r="G344"/>
      <c r="H344"/>
      <c r="I344"/>
      <c r="J344"/>
    </row>
    <row r="345" spans="2:10" x14ac:dyDescent="0.2">
      <c r="B345"/>
      <c r="C345"/>
      <c r="D345"/>
      <c r="E345"/>
      <c r="F345"/>
      <c r="G345"/>
      <c r="H345"/>
      <c r="I345"/>
      <c r="J345"/>
    </row>
    <row r="346" spans="2:10" x14ac:dyDescent="0.2">
      <c r="B346"/>
      <c r="C346"/>
      <c r="D346"/>
      <c r="E346"/>
      <c r="F346"/>
      <c r="G346"/>
      <c r="H346"/>
      <c r="I346"/>
      <c r="J346"/>
    </row>
    <row r="347" spans="2:10" x14ac:dyDescent="0.2">
      <c r="B347"/>
      <c r="C347"/>
      <c r="D347"/>
      <c r="E347"/>
      <c r="F347"/>
      <c r="G347"/>
      <c r="H347"/>
      <c r="I347"/>
      <c r="J347"/>
    </row>
    <row r="348" spans="2:10" x14ac:dyDescent="0.2">
      <c r="B348"/>
      <c r="C348"/>
      <c r="D348"/>
      <c r="E348"/>
      <c r="F348"/>
      <c r="G348"/>
      <c r="H348"/>
      <c r="I348"/>
      <c r="J348"/>
    </row>
    <row r="349" spans="2:10" x14ac:dyDescent="0.2">
      <c r="B349"/>
      <c r="C349"/>
      <c r="D349"/>
      <c r="E349"/>
      <c r="F349"/>
      <c r="G349"/>
      <c r="H349"/>
      <c r="I349"/>
      <c r="J349"/>
    </row>
    <row r="350" spans="2:10" x14ac:dyDescent="0.2">
      <c r="B350"/>
      <c r="C350"/>
      <c r="D350"/>
      <c r="E350"/>
      <c r="F350"/>
      <c r="G350"/>
      <c r="H350"/>
      <c r="I350"/>
      <c r="J350"/>
    </row>
    <row r="351" spans="2:10" x14ac:dyDescent="0.2">
      <c r="B351"/>
      <c r="C351"/>
      <c r="D351"/>
      <c r="E351"/>
      <c r="F351"/>
      <c r="G351"/>
      <c r="H351"/>
      <c r="I351"/>
      <c r="J351"/>
    </row>
    <row r="352" spans="2:10" x14ac:dyDescent="0.2">
      <c r="B352"/>
      <c r="C352"/>
      <c r="D352"/>
      <c r="E352"/>
      <c r="F352"/>
      <c r="G352"/>
      <c r="H352"/>
      <c r="I352"/>
      <c r="J352"/>
    </row>
    <row r="353" spans="2:10" x14ac:dyDescent="0.2">
      <c r="B353"/>
      <c r="C353"/>
      <c r="D353"/>
      <c r="E353"/>
      <c r="F353"/>
      <c r="G353"/>
      <c r="H353"/>
      <c r="I353"/>
      <c r="J353"/>
    </row>
    <row r="354" spans="2:10" x14ac:dyDescent="0.2">
      <c r="B354"/>
      <c r="C354"/>
      <c r="D354"/>
      <c r="E354"/>
      <c r="F354"/>
      <c r="G354"/>
      <c r="H354"/>
      <c r="I354"/>
      <c r="J354"/>
    </row>
    <row r="355" spans="2:10" x14ac:dyDescent="0.2">
      <c r="B355"/>
      <c r="C355"/>
      <c r="D355"/>
      <c r="E355"/>
      <c r="F355"/>
      <c r="G355"/>
      <c r="H355"/>
      <c r="I355"/>
      <c r="J355"/>
    </row>
    <row r="356" spans="2:10" x14ac:dyDescent="0.2">
      <c r="B356"/>
      <c r="C356"/>
      <c r="D356"/>
      <c r="E356"/>
      <c r="F356"/>
      <c r="G356"/>
      <c r="H356"/>
      <c r="I356"/>
      <c r="J356"/>
    </row>
    <row r="357" spans="2:10" x14ac:dyDescent="0.2">
      <c r="B357"/>
      <c r="C357"/>
      <c r="D357"/>
      <c r="E357"/>
      <c r="F357"/>
      <c r="G357"/>
      <c r="H357"/>
      <c r="I357"/>
      <c r="J357"/>
    </row>
    <row r="358" spans="2:10" x14ac:dyDescent="0.2">
      <c r="B358"/>
      <c r="C358"/>
      <c r="D358"/>
      <c r="E358"/>
      <c r="F358"/>
      <c r="G358"/>
      <c r="H358"/>
      <c r="I358"/>
      <c r="J358"/>
    </row>
    <row r="359" spans="2:10" x14ac:dyDescent="0.2">
      <c r="B359"/>
      <c r="C359"/>
      <c r="D359"/>
      <c r="E359"/>
      <c r="F359"/>
      <c r="G359"/>
      <c r="H359"/>
      <c r="I359"/>
      <c r="J359"/>
    </row>
    <row r="360" spans="2:10" x14ac:dyDescent="0.2">
      <c r="B360"/>
      <c r="C360"/>
      <c r="D360"/>
      <c r="E360"/>
      <c r="F360"/>
      <c r="G360"/>
      <c r="H360"/>
      <c r="I360"/>
      <c r="J360"/>
    </row>
    <row r="361" spans="2:10" x14ac:dyDescent="0.2">
      <c r="B361"/>
      <c r="C361"/>
      <c r="D361"/>
      <c r="E361"/>
      <c r="F361"/>
      <c r="G361"/>
      <c r="H361"/>
      <c r="I361"/>
      <c r="J361"/>
    </row>
    <row r="362" spans="2:10" x14ac:dyDescent="0.2">
      <c r="B362"/>
      <c r="C362"/>
      <c r="D362"/>
      <c r="E362"/>
      <c r="F362"/>
      <c r="G362"/>
      <c r="H362"/>
      <c r="I362"/>
      <c r="J362"/>
    </row>
    <row r="363" spans="2:10" x14ac:dyDescent="0.2">
      <c r="B363"/>
      <c r="C363"/>
      <c r="D363"/>
      <c r="E363"/>
      <c r="F363"/>
      <c r="G363"/>
      <c r="H363"/>
      <c r="I363"/>
      <c r="J363"/>
    </row>
    <row r="364" spans="2:10" x14ac:dyDescent="0.2">
      <c r="B364"/>
      <c r="C364"/>
      <c r="D364"/>
      <c r="E364"/>
      <c r="F364"/>
      <c r="G364"/>
      <c r="H364"/>
      <c r="I364"/>
      <c r="J364"/>
    </row>
    <row r="365" spans="2:10" x14ac:dyDescent="0.2">
      <c r="B365"/>
      <c r="C365"/>
      <c r="D365"/>
      <c r="E365"/>
      <c r="F365"/>
      <c r="G365"/>
      <c r="H365"/>
      <c r="I365"/>
      <c r="J365"/>
    </row>
    <row r="366" spans="2:10" x14ac:dyDescent="0.2">
      <c r="B366"/>
      <c r="C366"/>
      <c r="D366"/>
      <c r="E366"/>
      <c r="F366"/>
      <c r="G366"/>
      <c r="H366"/>
      <c r="I366"/>
      <c r="J366"/>
    </row>
    <row r="367" spans="2:10" x14ac:dyDescent="0.2">
      <c r="B367"/>
      <c r="C367"/>
      <c r="D367"/>
      <c r="E367"/>
      <c r="F367"/>
      <c r="G367"/>
      <c r="H367"/>
      <c r="I367"/>
      <c r="J367"/>
    </row>
    <row r="368" spans="2:10" x14ac:dyDescent="0.2">
      <c r="B368"/>
      <c r="C368"/>
      <c r="D368"/>
      <c r="E368"/>
      <c r="F368"/>
      <c r="G368"/>
      <c r="H368"/>
      <c r="I368"/>
      <c r="J368"/>
    </row>
    <row r="369" spans="2:10" x14ac:dyDescent="0.2">
      <c r="B369"/>
      <c r="C369"/>
      <c r="D369"/>
      <c r="E369"/>
      <c r="F369"/>
      <c r="G369"/>
      <c r="H369"/>
      <c r="I369"/>
      <c r="J369"/>
    </row>
    <row r="370" spans="2:10" x14ac:dyDescent="0.2">
      <c r="B370"/>
      <c r="C370"/>
      <c r="D370"/>
      <c r="E370"/>
      <c r="F370"/>
      <c r="G370"/>
      <c r="H370"/>
      <c r="I370"/>
      <c r="J370"/>
    </row>
    <row r="371" spans="2:10" x14ac:dyDescent="0.2">
      <c r="B371"/>
      <c r="C371"/>
      <c r="D371"/>
      <c r="E371"/>
      <c r="F371"/>
      <c r="G371"/>
      <c r="H371"/>
      <c r="I371"/>
      <c r="J371"/>
    </row>
    <row r="372" spans="2:10" x14ac:dyDescent="0.2">
      <c r="B372"/>
      <c r="C372"/>
      <c r="D372"/>
      <c r="E372"/>
      <c r="F372"/>
      <c r="G372"/>
      <c r="H372"/>
      <c r="I372"/>
      <c r="J372"/>
    </row>
    <row r="373" spans="2:10" x14ac:dyDescent="0.2">
      <c r="B373"/>
      <c r="C373"/>
      <c r="D373"/>
      <c r="E373"/>
      <c r="F373"/>
      <c r="G373"/>
      <c r="H373"/>
      <c r="I373"/>
      <c r="J373"/>
    </row>
    <row r="374" spans="2:10" x14ac:dyDescent="0.2">
      <c r="B374"/>
      <c r="C374"/>
      <c r="D374"/>
      <c r="E374"/>
      <c r="F374"/>
      <c r="G374"/>
      <c r="H374"/>
      <c r="I374"/>
      <c r="J374"/>
    </row>
    <row r="375" spans="2:10" x14ac:dyDescent="0.2">
      <c r="B375"/>
      <c r="C375"/>
      <c r="D375"/>
      <c r="E375"/>
      <c r="F375"/>
      <c r="G375"/>
      <c r="H375"/>
      <c r="I375"/>
      <c r="J375"/>
    </row>
    <row r="376" spans="2:10" x14ac:dyDescent="0.2">
      <c r="B376"/>
      <c r="C376"/>
      <c r="D376"/>
      <c r="E376"/>
      <c r="F376"/>
      <c r="G376"/>
      <c r="H376"/>
      <c r="I376"/>
      <c r="J376"/>
    </row>
    <row r="377" spans="2:10" x14ac:dyDescent="0.2">
      <c r="B377"/>
      <c r="C377"/>
      <c r="D377"/>
      <c r="E377"/>
      <c r="F377"/>
      <c r="G377"/>
      <c r="H377"/>
      <c r="I377"/>
      <c r="J377"/>
    </row>
    <row r="378" spans="2:10" x14ac:dyDescent="0.2">
      <c r="B378"/>
      <c r="C378"/>
      <c r="D378"/>
      <c r="E378"/>
      <c r="F378"/>
      <c r="G378"/>
      <c r="H378"/>
      <c r="I378"/>
      <c r="J378"/>
    </row>
    <row r="379" spans="2:10" x14ac:dyDescent="0.2">
      <c r="B379"/>
      <c r="C379"/>
      <c r="D379"/>
      <c r="E379"/>
      <c r="F379"/>
      <c r="G379"/>
      <c r="H379"/>
      <c r="I379"/>
      <c r="J379"/>
    </row>
    <row r="380" spans="2:10" x14ac:dyDescent="0.2">
      <c r="B380"/>
      <c r="C380"/>
      <c r="D380"/>
      <c r="E380"/>
      <c r="F380"/>
      <c r="G380"/>
      <c r="H380"/>
      <c r="I380"/>
      <c r="J380"/>
    </row>
    <row r="381" spans="2:10" x14ac:dyDescent="0.2">
      <c r="B381"/>
      <c r="C381"/>
      <c r="D381"/>
      <c r="E381"/>
      <c r="F381"/>
      <c r="G381"/>
      <c r="H381"/>
      <c r="I381"/>
      <c r="J381"/>
    </row>
    <row r="382" spans="2:10" x14ac:dyDescent="0.2">
      <c r="B382"/>
      <c r="C382"/>
      <c r="D382"/>
      <c r="E382"/>
      <c r="F382"/>
      <c r="G382"/>
      <c r="H382"/>
      <c r="I382"/>
      <c r="J382"/>
    </row>
    <row r="383" spans="2:10" x14ac:dyDescent="0.2">
      <c r="B383"/>
      <c r="C383"/>
      <c r="D383"/>
      <c r="E383"/>
      <c r="F383"/>
      <c r="G383"/>
      <c r="H383"/>
      <c r="I383"/>
      <c r="J383"/>
    </row>
    <row r="384" spans="2:10" x14ac:dyDescent="0.2">
      <c r="B384"/>
      <c r="C384"/>
      <c r="D384"/>
      <c r="E384"/>
      <c r="F384"/>
      <c r="G384"/>
      <c r="H384"/>
      <c r="I384"/>
      <c r="J384"/>
    </row>
    <row r="385" spans="2:10" x14ac:dyDescent="0.2">
      <c r="B385"/>
      <c r="C385"/>
      <c r="D385"/>
      <c r="E385"/>
      <c r="F385"/>
      <c r="G385"/>
      <c r="H385"/>
      <c r="I385"/>
      <c r="J385"/>
    </row>
    <row r="386" spans="2:10" x14ac:dyDescent="0.2">
      <c r="B386"/>
      <c r="C386"/>
      <c r="D386"/>
      <c r="E386"/>
      <c r="F386"/>
      <c r="G386"/>
      <c r="H386"/>
      <c r="I386"/>
      <c r="J386"/>
    </row>
    <row r="387" spans="2:10" x14ac:dyDescent="0.2">
      <c r="B387"/>
      <c r="C387"/>
      <c r="D387"/>
      <c r="E387"/>
      <c r="F387"/>
      <c r="G387"/>
      <c r="H387"/>
      <c r="I387"/>
      <c r="J387"/>
    </row>
    <row r="388" spans="2:10" x14ac:dyDescent="0.2">
      <c r="B388"/>
      <c r="C388"/>
      <c r="D388"/>
      <c r="E388"/>
      <c r="F388"/>
      <c r="G388"/>
      <c r="H388"/>
      <c r="I388"/>
      <c r="J388"/>
    </row>
    <row r="389" spans="2:10" x14ac:dyDescent="0.2">
      <c r="B389"/>
      <c r="C389"/>
      <c r="D389"/>
      <c r="E389"/>
      <c r="F389"/>
      <c r="G389"/>
      <c r="H389"/>
      <c r="I389"/>
      <c r="J389"/>
    </row>
    <row r="390" spans="2:10" x14ac:dyDescent="0.2">
      <c r="B390"/>
      <c r="C390"/>
      <c r="D390"/>
      <c r="E390"/>
      <c r="F390"/>
      <c r="G390"/>
      <c r="H390"/>
      <c r="I390"/>
      <c r="J390"/>
    </row>
    <row r="391" spans="2:10" x14ac:dyDescent="0.2">
      <c r="B391"/>
      <c r="C391"/>
      <c r="D391"/>
      <c r="E391"/>
      <c r="F391"/>
      <c r="G391"/>
      <c r="H391"/>
      <c r="I391"/>
      <c r="J391"/>
    </row>
    <row r="392" spans="2:10" x14ac:dyDescent="0.2">
      <c r="B392"/>
      <c r="C392"/>
      <c r="D392"/>
      <c r="E392"/>
      <c r="F392"/>
      <c r="G392"/>
      <c r="H392"/>
      <c r="I392"/>
      <c r="J392"/>
    </row>
    <row r="393" spans="2:10" x14ac:dyDescent="0.2">
      <c r="B393"/>
      <c r="C393"/>
      <c r="D393"/>
      <c r="E393"/>
      <c r="F393"/>
      <c r="G393"/>
      <c r="H393"/>
      <c r="I393"/>
      <c r="J393"/>
    </row>
    <row r="394" spans="2:10" x14ac:dyDescent="0.2">
      <c r="B394"/>
      <c r="C394"/>
      <c r="D394"/>
      <c r="E394"/>
      <c r="F394"/>
      <c r="G394"/>
      <c r="H394"/>
      <c r="I394"/>
      <c r="J394"/>
    </row>
    <row r="395" spans="2:10" x14ac:dyDescent="0.2">
      <c r="B395"/>
      <c r="C395"/>
      <c r="D395"/>
      <c r="E395"/>
      <c r="F395"/>
      <c r="G395"/>
      <c r="H395"/>
      <c r="I395"/>
      <c r="J395"/>
    </row>
  </sheetData>
  <mergeCells count="67">
    <mergeCell ref="B14:E14"/>
    <mergeCell ref="B1:I1"/>
    <mergeCell ref="B4:G4"/>
    <mergeCell ref="B5:G5"/>
    <mergeCell ref="B6:G6"/>
    <mergeCell ref="B7:E7"/>
    <mergeCell ref="B8:E8"/>
    <mergeCell ref="B9:E9"/>
    <mergeCell ref="B10:E10"/>
    <mergeCell ref="B11:E11"/>
    <mergeCell ref="B12:E12"/>
    <mergeCell ref="B13:E13"/>
    <mergeCell ref="B29:G29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7:E27"/>
    <mergeCell ref="B42:E42"/>
    <mergeCell ref="B30:G30"/>
    <mergeCell ref="B31:G31"/>
    <mergeCell ref="B32:E32"/>
    <mergeCell ref="B33:E33"/>
    <mergeCell ref="B34:E34"/>
    <mergeCell ref="B35:E35"/>
    <mergeCell ref="B36:E36"/>
    <mergeCell ref="B37:E37"/>
    <mergeCell ref="B39:H39"/>
    <mergeCell ref="B40:H40"/>
    <mergeCell ref="B41:H41"/>
    <mergeCell ref="B55:E55"/>
    <mergeCell ref="B43:E43"/>
    <mergeCell ref="B44:E44"/>
    <mergeCell ref="B45:E45"/>
    <mergeCell ref="B46:E46"/>
    <mergeCell ref="B47:E47"/>
    <mergeCell ref="B48:E48"/>
    <mergeCell ref="B49:E49"/>
    <mergeCell ref="B50:E50"/>
    <mergeCell ref="B52:E52"/>
    <mergeCell ref="B53:E53"/>
    <mergeCell ref="B54:E54"/>
    <mergeCell ref="B68:D68"/>
    <mergeCell ref="B56:E56"/>
    <mergeCell ref="B57:E57"/>
    <mergeCell ref="B58:E58"/>
    <mergeCell ref="B59:E59"/>
    <mergeCell ref="B60:E60"/>
    <mergeCell ref="B61:E61"/>
    <mergeCell ref="B63:E63"/>
    <mergeCell ref="B64:E64"/>
    <mergeCell ref="B65:E65"/>
    <mergeCell ref="B66:D66"/>
    <mergeCell ref="B67:D67"/>
    <mergeCell ref="B78:F78"/>
    <mergeCell ref="B69:E69"/>
    <mergeCell ref="B71:E71"/>
    <mergeCell ref="B72:E72"/>
    <mergeCell ref="B73:E73"/>
    <mergeCell ref="B75:E75"/>
    <mergeCell ref="B76:E76"/>
  </mergeCells>
  <pageMargins left="0.70866141732283472" right="0.70866141732283472" top="0.74803149606299213" bottom="0.74803149606299213" header="0.31496062992125984" footer="0.31496062992125984"/>
  <pageSetup paperSize="120" scale="70" fitToHeight="0" orientation="portrait" r:id="rId1"/>
  <headerFooter alignWithMargins="0">
    <oddFooter>&amp;LReproduction interdite © TC Média Livres Inc.  &amp;RComptabilité 1</oddFooter>
  </headerFooter>
  <rowBreaks count="4" manualBreakCount="4">
    <brk id="79" max="9" man="1"/>
    <brk id="157" max="9" man="1"/>
    <brk id="241" max="9" man="1"/>
    <brk id="323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DF300-B563-F943-AE26-E4E892327AAE}">
  <sheetPr>
    <pageSetUpPr fitToPage="1"/>
  </sheetPr>
  <dimension ref="B1:J307"/>
  <sheetViews>
    <sheetView showGridLines="0" topLeftCell="A4" zoomScale="140" zoomScaleNormal="140" workbookViewId="0">
      <selection activeCell="L36" sqref="L36"/>
    </sheetView>
  </sheetViews>
  <sheetFormatPr baseColWidth="10" defaultColWidth="11.5" defaultRowHeight="15" x14ac:dyDescent="0.2"/>
  <cols>
    <col min="1" max="1" width="5.6640625" style="32" customWidth="1"/>
    <col min="2" max="9" width="15.6640625" style="32" customWidth="1"/>
    <col min="10" max="10" width="2.6640625" style="32" customWidth="1"/>
    <col min="11" max="16384" width="11.5" style="32"/>
  </cols>
  <sheetData>
    <row r="1" spans="2:9" ht="16" x14ac:dyDescent="0.2">
      <c r="B1" s="210" t="s">
        <v>171</v>
      </c>
      <c r="C1" s="210"/>
      <c r="D1" s="210"/>
      <c r="E1" s="210"/>
      <c r="F1" s="210"/>
      <c r="G1" s="210"/>
      <c r="H1" s="210"/>
      <c r="I1" s="210"/>
    </row>
    <row r="2" spans="2:9" ht="16" x14ac:dyDescent="0.2">
      <c r="B2" s="1"/>
      <c r="C2" s="1"/>
      <c r="D2" s="1"/>
      <c r="E2" s="1"/>
    </row>
    <row r="3" spans="2:9" x14ac:dyDescent="0.2">
      <c r="B3" s="2" t="s">
        <v>148</v>
      </c>
    </row>
    <row r="4" spans="2:9" x14ac:dyDescent="0.2">
      <c r="B4" s="47"/>
      <c r="C4" s="47"/>
      <c r="D4" s="47"/>
      <c r="E4" s="244" t="s">
        <v>34</v>
      </c>
      <c r="F4" s="244"/>
      <c r="G4" s="47"/>
      <c r="H4" s="47"/>
      <c r="I4" s="47"/>
    </row>
    <row r="5" spans="2:9" x14ac:dyDescent="0.2">
      <c r="B5" s="47"/>
      <c r="C5" s="47"/>
      <c r="D5" s="47"/>
      <c r="E5" s="244" t="s">
        <v>10</v>
      </c>
      <c r="F5" s="244"/>
      <c r="G5" s="47"/>
      <c r="H5" s="47"/>
      <c r="I5" s="47" t="s">
        <v>36</v>
      </c>
    </row>
    <row r="6" spans="2:9" ht="32" x14ac:dyDescent="0.2">
      <c r="B6" s="48" t="s">
        <v>11</v>
      </c>
      <c r="C6" s="269" t="s">
        <v>189</v>
      </c>
      <c r="D6" s="270"/>
      <c r="E6" s="270"/>
      <c r="F6" s="271"/>
      <c r="G6" s="22" t="s">
        <v>153</v>
      </c>
      <c r="H6" s="23" t="s">
        <v>12</v>
      </c>
      <c r="I6" s="23" t="s">
        <v>13</v>
      </c>
    </row>
    <row r="7" spans="2:9" x14ac:dyDescent="0.2">
      <c r="B7" s="176" t="s">
        <v>14</v>
      </c>
      <c r="C7" s="74"/>
      <c r="D7" s="74"/>
      <c r="E7" s="74"/>
      <c r="F7" s="74"/>
      <c r="G7" s="15"/>
      <c r="H7" s="16"/>
      <c r="I7" s="16"/>
    </row>
    <row r="8" spans="2:9" x14ac:dyDescent="0.2">
      <c r="B8" s="28" t="s">
        <v>15</v>
      </c>
      <c r="C8" s="254" t="s">
        <v>52</v>
      </c>
      <c r="D8" s="255"/>
      <c r="E8" s="255"/>
      <c r="F8" s="256"/>
      <c r="G8" s="18">
        <v>4270</v>
      </c>
      <c r="H8" s="21">
        <f>+' Chiffrier a) b) d) et e)'!M25</f>
        <v>5450</v>
      </c>
      <c r="I8" s="19"/>
    </row>
    <row r="9" spans="2:9" x14ac:dyDescent="0.2">
      <c r="B9" s="20"/>
      <c r="C9" s="94" t="s">
        <v>69</v>
      </c>
      <c r="D9" s="43"/>
      <c r="E9" s="43"/>
      <c r="F9" s="43"/>
      <c r="G9" s="18">
        <v>5999</v>
      </c>
      <c r="H9" s="19"/>
      <c r="I9" s="19">
        <f>H8</f>
        <v>5450</v>
      </c>
    </row>
    <row r="10" spans="2:9" ht="29.25" customHeight="1" x14ac:dyDescent="0.2">
      <c r="B10" s="20"/>
      <c r="C10" s="248" t="s">
        <v>198</v>
      </c>
      <c r="D10" s="249" t="s">
        <v>160</v>
      </c>
      <c r="E10" s="249" t="s">
        <v>160</v>
      </c>
      <c r="F10" s="250" t="s">
        <v>160</v>
      </c>
      <c r="G10" s="18"/>
      <c r="H10" s="19"/>
      <c r="I10" s="19"/>
    </row>
    <row r="11" spans="2:9" x14ac:dyDescent="0.2">
      <c r="B11" s="20"/>
      <c r="C11" s="263"/>
      <c r="D11" s="264"/>
      <c r="E11" s="264"/>
      <c r="F11" s="265"/>
      <c r="G11" s="18"/>
      <c r="H11" s="19"/>
      <c r="I11" s="19"/>
    </row>
    <row r="12" spans="2:9" x14ac:dyDescent="0.2">
      <c r="B12" s="28" t="s">
        <v>15</v>
      </c>
      <c r="C12" s="266" t="s">
        <v>69</v>
      </c>
      <c r="D12" s="267"/>
      <c r="E12" s="267"/>
      <c r="F12" s="268"/>
      <c r="G12" s="18">
        <v>5999</v>
      </c>
      <c r="H12" s="19">
        <f>SUM(I13:I27)</f>
        <v>2983.18</v>
      </c>
      <c r="I12" s="19"/>
    </row>
    <row r="13" spans="2:9" x14ac:dyDescent="0.2">
      <c r="B13" s="20"/>
      <c r="C13" s="43" t="s">
        <v>17</v>
      </c>
      <c r="D13" s="43"/>
      <c r="E13" s="43"/>
      <c r="F13" s="43"/>
      <c r="G13" s="18">
        <v>5300</v>
      </c>
      <c r="H13" s="19"/>
      <c r="I13" s="19">
        <f>+' Chiffrier a) b) d) et e)'!L26</f>
        <v>490</v>
      </c>
    </row>
    <row r="14" spans="2:9" x14ac:dyDescent="0.2">
      <c r="B14" s="20"/>
      <c r="C14" s="263" t="s">
        <v>70</v>
      </c>
      <c r="D14" s="255"/>
      <c r="E14" s="255"/>
      <c r="F14" s="256"/>
      <c r="G14" s="18">
        <v>5415</v>
      </c>
      <c r="H14" s="19"/>
      <c r="I14" s="19">
        <f>+' Chiffrier a) b) d) et e)'!L27</f>
        <v>1200</v>
      </c>
    </row>
    <row r="15" spans="2:9" x14ac:dyDescent="0.2">
      <c r="B15" s="20"/>
      <c r="C15" s="263" t="s">
        <v>42</v>
      </c>
      <c r="D15" s="264"/>
      <c r="E15" s="264"/>
      <c r="F15" s="265"/>
      <c r="G15" s="18">
        <v>5420</v>
      </c>
      <c r="H15" s="19"/>
      <c r="I15" s="19">
        <f>+' Chiffrier a) b) d) et e)'!L28</f>
        <v>125</v>
      </c>
    </row>
    <row r="16" spans="2:9" x14ac:dyDescent="0.2">
      <c r="B16" s="28"/>
      <c r="C16" s="254" t="s">
        <v>71</v>
      </c>
      <c r="D16" s="255"/>
      <c r="E16" s="255"/>
      <c r="F16" s="256"/>
      <c r="G16" s="18">
        <v>5500</v>
      </c>
      <c r="H16" s="19"/>
      <c r="I16" s="19">
        <f>+' Chiffrier a) b) d) et e)'!L29</f>
        <v>189</v>
      </c>
    </row>
    <row r="17" spans="2:9" x14ac:dyDescent="0.2">
      <c r="B17" s="20"/>
      <c r="C17" s="254" t="s">
        <v>72</v>
      </c>
      <c r="D17" s="255"/>
      <c r="E17" s="255"/>
      <c r="F17" s="256"/>
      <c r="G17" s="18">
        <v>5600</v>
      </c>
      <c r="H17" s="19"/>
      <c r="I17" s="19">
        <f>+' Chiffrier a) b) d) et e)'!L30</f>
        <v>152</v>
      </c>
    </row>
    <row r="18" spans="2:9" x14ac:dyDescent="0.2">
      <c r="B18" s="20"/>
      <c r="C18" s="254" t="s">
        <v>73</v>
      </c>
      <c r="D18" s="255"/>
      <c r="E18" s="255"/>
      <c r="F18" s="256"/>
      <c r="G18" s="18">
        <v>5715</v>
      </c>
      <c r="H18" s="19"/>
      <c r="I18" s="19">
        <f>+' Chiffrier a) b) d) et e)'!L31</f>
        <v>81.08</v>
      </c>
    </row>
    <row r="19" spans="2:9" x14ac:dyDescent="0.2">
      <c r="B19" s="20"/>
      <c r="C19" s="44" t="s">
        <v>74</v>
      </c>
      <c r="D19" s="45"/>
      <c r="E19" s="45"/>
      <c r="F19" s="46"/>
      <c r="G19" s="18">
        <v>5730</v>
      </c>
      <c r="H19" s="19"/>
      <c r="I19" s="19">
        <f>+' Chiffrier a) b) d) et e)'!L32</f>
        <v>120</v>
      </c>
    </row>
    <row r="20" spans="2:9" x14ac:dyDescent="0.2">
      <c r="B20" s="20"/>
      <c r="C20" s="44" t="s">
        <v>75</v>
      </c>
      <c r="D20" s="45"/>
      <c r="E20" s="45"/>
      <c r="F20" s="46"/>
      <c r="G20" s="18">
        <v>5740</v>
      </c>
      <c r="H20" s="19"/>
      <c r="I20" s="19">
        <f>+' Chiffrier a) b) d) et e)'!L44</f>
        <v>40</v>
      </c>
    </row>
    <row r="21" spans="2:9" x14ac:dyDescent="0.2">
      <c r="B21" s="20"/>
      <c r="C21" s="44" t="s">
        <v>76</v>
      </c>
      <c r="D21" s="45"/>
      <c r="E21" s="45"/>
      <c r="F21" s="46"/>
      <c r="G21" s="18">
        <v>5750</v>
      </c>
      <c r="H21" s="19"/>
      <c r="I21" s="19">
        <f>+' Chiffrier a) b) d) et e)'!L33</f>
        <v>165</v>
      </c>
    </row>
    <row r="22" spans="2:9" x14ac:dyDescent="0.2">
      <c r="B22" s="20"/>
      <c r="C22" s="44" t="s">
        <v>193</v>
      </c>
      <c r="D22" s="45"/>
      <c r="E22" s="45"/>
      <c r="F22" s="46"/>
      <c r="G22" s="18">
        <v>5780</v>
      </c>
      <c r="H22" s="19"/>
      <c r="I22" s="19">
        <f>+' Chiffrier a) b) d) et e)'!L34</f>
        <v>84.1</v>
      </c>
    </row>
    <row r="23" spans="2:9" x14ac:dyDescent="0.2">
      <c r="B23" s="20"/>
      <c r="C23" s="254" t="s">
        <v>77</v>
      </c>
      <c r="D23" s="255"/>
      <c r="E23" s="255"/>
      <c r="F23" s="256"/>
      <c r="G23" s="18">
        <v>5790</v>
      </c>
      <c r="H23" s="19"/>
      <c r="I23" s="19">
        <f>+' Chiffrier a) b) d) et e)'!L35</f>
        <v>22</v>
      </c>
    </row>
    <row r="24" spans="2:9" x14ac:dyDescent="0.2">
      <c r="B24" s="28"/>
      <c r="C24" s="254" t="s">
        <v>78</v>
      </c>
      <c r="D24" s="255"/>
      <c r="E24" s="255"/>
      <c r="F24" s="256"/>
      <c r="G24" s="18" t="s">
        <v>155</v>
      </c>
      <c r="H24" s="19"/>
      <c r="I24" s="19">
        <f>+' Chiffrier a) b) d) et e)'!L45</f>
        <v>230</v>
      </c>
    </row>
    <row r="25" spans="2:9" x14ac:dyDescent="0.2">
      <c r="B25" s="20"/>
      <c r="C25" s="257" t="s">
        <v>79</v>
      </c>
      <c r="D25" s="258"/>
      <c r="E25" s="258"/>
      <c r="F25" s="259"/>
      <c r="G25" s="197" t="s">
        <v>158</v>
      </c>
      <c r="H25" s="198"/>
      <c r="I25" s="198">
        <f>+' Chiffrier a) b) d) et e)'!L46</f>
        <v>66.67</v>
      </c>
    </row>
    <row r="26" spans="2:9" x14ac:dyDescent="0.2">
      <c r="B26" s="20"/>
      <c r="C26" s="254" t="s">
        <v>177</v>
      </c>
      <c r="D26" s="255"/>
      <c r="E26" s="255"/>
      <c r="F26" s="256"/>
      <c r="G26" s="18" t="s">
        <v>156</v>
      </c>
      <c r="H26" s="19"/>
      <c r="I26" s="19">
        <f>+' Chiffrier a) b) d) et e)'!L47</f>
        <v>8.33</v>
      </c>
    </row>
    <row r="27" spans="2:9" x14ac:dyDescent="0.2">
      <c r="B27" s="20"/>
      <c r="C27" s="44" t="s">
        <v>80</v>
      </c>
      <c r="D27" s="45"/>
      <c r="E27" s="45"/>
      <c r="F27" s="46"/>
      <c r="G27" s="18" t="s">
        <v>157</v>
      </c>
      <c r="H27" s="19"/>
      <c r="I27" s="19">
        <f>+' Chiffrier a) b) d) et e)'!L48</f>
        <v>10</v>
      </c>
    </row>
    <row r="28" spans="2:9" ht="29.25" customHeight="1" x14ac:dyDescent="0.2">
      <c r="B28" s="20"/>
      <c r="C28" s="260" t="s">
        <v>194</v>
      </c>
      <c r="D28" s="261" t="s">
        <v>161</v>
      </c>
      <c r="E28" s="261" t="s">
        <v>161</v>
      </c>
      <c r="F28" s="262" t="s">
        <v>161</v>
      </c>
      <c r="G28" s="18"/>
      <c r="H28" s="19"/>
      <c r="I28" s="19"/>
    </row>
    <row r="29" spans="2:9" x14ac:dyDescent="0.2">
      <c r="B29" s="20"/>
      <c r="C29" s="69"/>
      <c r="D29" s="70"/>
      <c r="E29" s="70"/>
      <c r="F29" s="71"/>
      <c r="G29" s="18"/>
      <c r="H29" s="19"/>
      <c r="I29" s="19"/>
    </row>
    <row r="30" spans="2:9" x14ac:dyDescent="0.2">
      <c r="B30" s="174" t="s">
        <v>15</v>
      </c>
      <c r="C30" s="251" t="s">
        <v>69</v>
      </c>
      <c r="D30" s="252"/>
      <c r="E30" s="252"/>
      <c r="F30" s="253"/>
      <c r="G30" s="172">
        <v>5999</v>
      </c>
      <c r="H30" s="173">
        <f>+I9-H12</f>
        <v>2466.8200000000002</v>
      </c>
      <c r="I30" s="173"/>
    </row>
    <row r="31" spans="2:9" x14ac:dyDescent="0.2">
      <c r="B31" s="175"/>
      <c r="C31" s="245" t="s">
        <v>81</v>
      </c>
      <c r="D31" s="246"/>
      <c r="E31" s="246"/>
      <c r="F31" s="247"/>
      <c r="G31" s="172">
        <v>3100</v>
      </c>
      <c r="H31" s="173"/>
      <c r="I31" s="173">
        <f>H30</f>
        <v>2466.8200000000002</v>
      </c>
    </row>
    <row r="32" spans="2:9" ht="30" customHeight="1" x14ac:dyDescent="0.2">
      <c r="B32" s="20"/>
      <c r="C32" s="248" t="s">
        <v>195</v>
      </c>
      <c r="D32" s="249"/>
      <c r="E32" s="249"/>
      <c r="F32" s="250"/>
      <c r="G32" s="18"/>
      <c r="H32" s="19"/>
      <c r="I32" s="19"/>
    </row>
    <row r="33" spans="2:10" x14ac:dyDescent="0.2">
      <c r="B33" s="28"/>
      <c r="C33" s="44"/>
      <c r="D33" s="45"/>
      <c r="E33" s="45"/>
      <c r="F33" s="46"/>
      <c r="G33" s="18"/>
      <c r="H33" s="19"/>
      <c r="I33" s="19"/>
    </row>
    <row r="34" spans="2:10" x14ac:dyDescent="0.2">
      <c r="B34" s="174" t="s">
        <v>15</v>
      </c>
      <c r="C34" s="245" t="s">
        <v>190</v>
      </c>
      <c r="D34" s="246"/>
      <c r="E34" s="246"/>
      <c r="F34" s="247"/>
      <c r="G34" s="172">
        <v>3200</v>
      </c>
      <c r="H34" s="173">
        <f>+' Chiffrier a) b) d) et e)'!O23</f>
        <v>195.55</v>
      </c>
      <c r="I34" s="173"/>
    </row>
    <row r="35" spans="2:10" x14ac:dyDescent="0.2">
      <c r="B35" s="175"/>
      <c r="C35" s="245" t="s">
        <v>81</v>
      </c>
      <c r="D35" s="246"/>
      <c r="E35" s="246"/>
      <c r="F35" s="247"/>
      <c r="G35" s="172">
        <v>3100</v>
      </c>
      <c r="H35" s="173"/>
      <c r="I35" s="173">
        <f>H34</f>
        <v>195.55</v>
      </c>
    </row>
    <row r="36" spans="2:10" ht="30" customHeight="1" x14ac:dyDescent="0.2">
      <c r="B36" s="20"/>
      <c r="C36" s="248" t="s">
        <v>196</v>
      </c>
      <c r="D36" s="249"/>
      <c r="E36" s="249"/>
      <c r="F36" s="250"/>
      <c r="G36" s="18"/>
      <c r="H36" s="19"/>
      <c r="I36" s="19"/>
    </row>
    <row r="37" spans="2:10" x14ac:dyDescent="0.2">
      <c r="B37" s="28"/>
      <c r="C37" s="44"/>
      <c r="D37" s="45"/>
      <c r="E37" s="45"/>
      <c r="F37" s="46"/>
      <c r="G37" s="18"/>
      <c r="H37" s="19"/>
      <c r="I37" s="19"/>
    </row>
    <row r="38" spans="2:10" x14ac:dyDescent="0.2">
      <c r="B38" s="174" t="s">
        <v>15</v>
      </c>
      <c r="C38" s="245" t="s">
        <v>82</v>
      </c>
      <c r="D38" s="246"/>
      <c r="E38" s="246"/>
      <c r="F38" s="247"/>
      <c r="G38" s="172">
        <v>3100</v>
      </c>
      <c r="H38" s="173">
        <v>400</v>
      </c>
      <c r="I38" s="173"/>
    </row>
    <row r="39" spans="2:10" x14ac:dyDescent="0.2">
      <c r="B39" s="174"/>
      <c r="C39" s="245" t="s">
        <v>83</v>
      </c>
      <c r="D39" s="246"/>
      <c r="E39" s="246"/>
      <c r="F39" s="247"/>
      <c r="G39" s="172">
        <v>3300</v>
      </c>
      <c r="H39" s="173"/>
      <c r="I39" s="173">
        <f>+' Chiffrier a) b) d) et e)'!N24</f>
        <v>400</v>
      </c>
    </row>
    <row r="40" spans="2:10" ht="30" customHeight="1" x14ac:dyDescent="0.2">
      <c r="B40" s="28"/>
      <c r="C40" s="248" t="s">
        <v>197</v>
      </c>
      <c r="D40" s="249"/>
      <c r="E40" s="249"/>
      <c r="F40" s="250"/>
      <c r="G40" s="18"/>
      <c r="H40" s="19"/>
      <c r="I40" s="19"/>
    </row>
    <row r="42" spans="2:10" x14ac:dyDescent="0.2">
      <c r="B42"/>
      <c r="C42"/>
      <c r="D42"/>
      <c r="E42"/>
      <c r="F42"/>
      <c r="G42"/>
      <c r="H42"/>
      <c r="I42"/>
      <c r="J42"/>
    </row>
    <row r="43" spans="2:10" x14ac:dyDescent="0.2">
      <c r="B43"/>
      <c r="C43"/>
      <c r="D43"/>
      <c r="E43"/>
      <c r="F43"/>
      <c r="G43"/>
      <c r="H43"/>
      <c r="I43"/>
      <c r="J43"/>
    </row>
    <row r="44" spans="2:10" x14ac:dyDescent="0.2">
      <c r="B44"/>
      <c r="C44"/>
      <c r="D44"/>
      <c r="E44"/>
      <c r="F44"/>
      <c r="G44"/>
      <c r="H44"/>
      <c r="I44"/>
      <c r="J44"/>
    </row>
    <row r="45" spans="2:10" x14ac:dyDescent="0.2">
      <c r="B45"/>
      <c r="C45"/>
      <c r="D45"/>
      <c r="E45"/>
      <c r="F45"/>
      <c r="G45"/>
      <c r="H45"/>
      <c r="I45"/>
      <c r="J45"/>
    </row>
    <row r="46" spans="2:10" x14ac:dyDescent="0.2">
      <c r="B46"/>
      <c r="C46"/>
      <c r="D46"/>
      <c r="E46"/>
      <c r="F46"/>
      <c r="G46"/>
      <c r="H46"/>
      <c r="I46"/>
      <c r="J46"/>
    </row>
    <row r="47" spans="2:10" x14ac:dyDescent="0.2">
      <c r="B47"/>
      <c r="C47"/>
      <c r="D47"/>
      <c r="E47"/>
      <c r="F47"/>
      <c r="G47"/>
      <c r="H47"/>
      <c r="I47"/>
      <c r="J47"/>
    </row>
    <row r="48" spans="2:10" x14ac:dyDescent="0.2">
      <c r="B48"/>
      <c r="C48"/>
      <c r="D48"/>
      <c r="E48"/>
      <c r="F48"/>
      <c r="G48"/>
      <c r="H48"/>
      <c r="I48"/>
      <c r="J48"/>
    </row>
    <row r="49" spans="2:10" x14ac:dyDescent="0.2">
      <c r="B49"/>
      <c r="C49"/>
      <c r="D49"/>
      <c r="E49"/>
      <c r="F49"/>
      <c r="G49"/>
      <c r="H49"/>
      <c r="I49"/>
      <c r="J49"/>
    </row>
    <row r="50" spans="2:10" x14ac:dyDescent="0.2">
      <c r="B50"/>
      <c r="C50"/>
      <c r="D50"/>
      <c r="E50"/>
      <c r="F50"/>
      <c r="G50"/>
      <c r="H50"/>
      <c r="I50"/>
      <c r="J50"/>
    </row>
    <row r="51" spans="2:10" x14ac:dyDescent="0.2">
      <c r="B51"/>
      <c r="C51"/>
      <c r="D51"/>
      <c r="E51"/>
      <c r="F51"/>
      <c r="G51"/>
      <c r="H51"/>
      <c r="I51"/>
      <c r="J51"/>
    </row>
    <row r="52" spans="2:10" x14ac:dyDescent="0.2">
      <c r="B52"/>
      <c r="C52"/>
      <c r="D52"/>
      <c r="E52"/>
      <c r="F52"/>
      <c r="G52"/>
      <c r="H52"/>
      <c r="I52"/>
      <c r="J52"/>
    </row>
    <row r="53" spans="2:10" x14ac:dyDescent="0.2">
      <c r="B53"/>
      <c r="C53"/>
      <c r="D53"/>
      <c r="E53"/>
      <c r="F53"/>
      <c r="G53"/>
      <c r="H53"/>
      <c r="I53"/>
      <c r="J53"/>
    </row>
    <row r="54" spans="2:10" x14ac:dyDescent="0.2">
      <c r="B54"/>
      <c r="C54"/>
      <c r="D54"/>
      <c r="E54"/>
      <c r="F54"/>
      <c r="G54"/>
      <c r="H54"/>
      <c r="I54"/>
      <c r="J54"/>
    </row>
    <row r="55" spans="2:10" x14ac:dyDescent="0.2">
      <c r="B55"/>
      <c r="C55"/>
      <c r="D55"/>
      <c r="E55"/>
      <c r="F55"/>
      <c r="G55"/>
      <c r="H55"/>
      <c r="I55"/>
      <c r="J55"/>
    </row>
    <row r="56" spans="2:10" x14ac:dyDescent="0.2">
      <c r="B56"/>
      <c r="C56"/>
      <c r="D56"/>
      <c r="E56"/>
      <c r="F56"/>
      <c r="G56"/>
      <c r="H56"/>
      <c r="I56"/>
      <c r="J56"/>
    </row>
    <row r="57" spans="2:10" x14ac:dyDescent="0.2">
      <c r="B57"/>
      <c r="C57"/>
      <c r="D57"/>
      <c r="E57"/>
      <c r="F57"/>
      <c r="G57"/>
      <c r="H57"/>
      <c r="I57"/>
      <c r="J57"/>
    </row>
    <row r="58" spans="2:10" x14ac:dyDescent="0.2">
      <c r="B58"/>
      <c r="C58"/>
      <c r="D58"/>
      <c r="E58"/>
      <c r="F58"/>
      <c r="G58"/>
      <c r="H58"/>
      <c r="I58"/>
      <c r="J58"/>
    </row>
    <row r="59" spans="2:10" x14ac:dyDescent="0.2">
      <c r="B59"/>
      <c r="C59"/>
      <c r="D59"/>
      <c r="E59"/>
      <c r="F59"/>
      <c r="G59"/>
      <c r="H59"/>
      <c r="I59"/>
      <c r="J59"/>
    </row>
    <row r="60" spans="2:10" x14ac:dyDescent="0.2">
      <c r="B60"/>
      <c r="C60"/>
      <c r="D60"/>
      <c r="E60"/>
      <c r="F60"/>
      <c r="G60"/>
      <c r="H60"/>
      <c r="I60"/>
      <c r="J60"/>
    </row>
    <row r="61" spans="2:10" x14ac:dyDescent="0.2">
      <c r="B61"/>
      <c r="C61"/>
      <c r="D61"/>
      <c r="E61"/>
      <c r="F61"/>
      <c r="G61"/>
      <c r="H61"/>
      <c r="I61"/>
      <c r="J61"/>
    </row>
    <row r="62" spans="2:10" x14ac:dyDescent="0.2">
      <c r="B62"/>
      <c r="C62"/>
      <c r="D62"/>
      <c r="E62"/>
      <c r="F62"/>
      <c r="G62"/>
      <c r="H62"/>
      <c r="I62"/>
      <c r="J62"/>
    </row>
    <row r="63" spans="2:10" x14ac:dyDescent="0.2">
      <c r="B63"/>
      <c r="C63"/>
      <c r="D63"/>
      <c r="E63"/>
      <c r="F63"/>
      <c r="G63"/>
      <c r="H63"/>
      <c r="I63"/>
      <c r="J63"/>
    </row>
    <row r="64" spans="2:10" x14ac:dyDescent="0.2">
      <c r="B64"/>
      <c r="C64"/>
      <c r="D64"/>
      <c r="E64"/>
      <c r="F64"/>
      <c r="G64"/>
      <c r="H64"/>
      <c r="I64"/>
      <c r="J64"/>
    </row>
    <row r="65" spans="2:10" x14ac:dyDescent="0.2">
      <c r="B65"/>
      <c r="C65"/>
      <c r="D65"/>
      <c r="E65"/>
      <c r="F65"/>
      <c r="G65"/>
      <c r="H65"/>
      <c r="I65"/>
      <c r="J65"/>
    </row>
    <row r="66" spans="2:10" x14ac:dyDescent="0.2">
      <c r="B66"/>
      <c r="C66"/>
      <c r="D66"/>
      <c r="E66"/>
      <c r="F66"/>
      <c r="G66"/>
      <c r="H66"/>
      <c r="I66"/>
      <c r="J66"/>
    </row>
    <row r="67" spans="2:10" x14ac:dyDescent="0.2">
      <c r="B67"/>
      <c r="C67"/>
      <c r="D67"/>
      <c r="E67"/>
      <c r="F67"/>
      <c r="G67"/>
      <c r="H67"/>
      <c r="I67"/>
      <c r="J67"/>
    </row>
    <row r="68" spans="2:10" x14ac:dyDescent="0.2">
      <c r="B68"/>
      <c r="C68"/>
      <c r="D68"/>
      <c r="E68"/>
      <c r="F68"/>
      <c r="G68"/>
      <c r="H68"/>
      <c r="I68"/>
      <c r="J68"/>
    </row>
    <row r="69" spans="2:10" x14ac:dyDescent="0.2">
      <c r="B69"/>
      <c r="C69"/>
      <c r="D69"/>
      <c r="E69"/>
      <c r="F69"/>
      <c r="G69"/>
      <c r="H69"/>
      <c r="I69"/>
      <c r="J69"/>
    </row>
    <row r="70" spans="2:10" x14ac:dyDescent="0.2">
      <c r="B70"/>
      <c r="C70"/>
      <c r="D70"/>
      <c r="E70"/>
      <c r="F70"/>
      <c r="G70"/>
      <c r="H70"/>
      <c r="I70"/>
      <c r="J70"/>
    </row>
    <row r="71" spans="2:10" x14ac:dyDescent="0.2">
      <c r="B71"/>
      <c r="C71"/>
      <c r="D71"/>
      <c r="E71"/>
      <c r="F71"/>
      <c r="G71"/>
      <c r="H71"/>
      <c r="I71"/>
      <c r="J71"/>
    </row>
    <row r="72" spans="2:10" x14ac:dyDescent="0.2">
      <c r="B72"/>
      <c r="C72"/>
      <c r="D72"/>
      <c r="E72"/>
      <c r="F72"/>
      <c r="G72"/>
      <c r="H72"/>
      <c r="I72"/>
      <c r="J72"/>
    </row>
    <row r="73" spans="2:10" x14ac:dyDescent="0.2">
      <c r="B73"/>
      <c r="C73"/>
      <c r="D73"/>
      <c r="E73"/>
      <c r="F73"/>
      <c r="G73"/>
      <c r="H73"/>
      <c r="I73"/>
      <c r="J73"/>
    </row>
    <row r="74" spans="2:10" x14ac:dyDescent="0.2">
      <c r="B74"/>
      <c r="C74"/>
      <c r="D74"/>
      <c r="E74"/>
      <c r="F74"/>
      <c r="G74"/>
      <c r="H74"/>
      <c r="I74"/>
      <c r="J74"/>
    </row>
    <row r="75" spans="2:10" x14ac:dyDescent="0.2">
      <c r="B75"/>
      <c r="C75"/>
      <c r="D75"/>
      <c r="E75"/>
      <c r="F75"/>
      <c r="G75"/>
      <c r="H75"/>
      <c r="I75"/>
      <c r="J75"/>
    </row>
    <row r="76" spans="2:10" x14ac:dyDescent="0.2">
      <c r="B76"/>
      <c r="C76"/>
      <c r="D76"/>
      <c r="E76"/>
      <c r="F76"/>
      <c r="G76"/>
      <c r="H76"/>
      <c r="I76"/>
      <c r="J76"/>
    </row>
    <row r="77" spans="2:10" x14ac:dyDescent="0.2">
      <c r="B77"/>
      <c r="C77"/>
      <c r="D77"/>
      <c r="E77"/>
      <c r="F77"/>
      <c r="G77"/>
      <c r="H77"/>
      <c r="I77"/>
      <c r="J77"/>
    </row>
    <row r="78" spans="2:10" x14ac:dyDescent="0.2">
      <c r="B78"/>
      <c r="C78"/>
      <c r="D78"/>
      <c r="E78"/>
      <c r="F78"/>
      <c r="G78"/>
      <c r="H78"/>
      <c r="I78"/>
      <c r="J78"/>
    </row>
    <row r="79" spans="2:10" x14ac:dyDescent="0.2">
      <c r="B79"/>
      <c r="C79"/>
      <c r="D79"/>
      <c r="E79"/>
      <c r="F79"/>
      <c r="G79"/>
      <c r="H79"/>
      <c r="I79"/>
      <c r="J79"/>
    </row>
    <row r="80" spans="2:10" x14ac:dyDescent="0.2">
      <c r="B80"/>
      <c r="C80"/>
      <c r="D80"/>
      <c r="E80"/>
      <c r="F80"/>
      <c r="G80"/>
      <c r="H80"/>
      <c r="I80"/>
      <c r="J80"/>
    </row>
    <row r="81" spans="2:10" x14ac:dyDescent="0.2">
      <c r="B81"/>
      <c r="C81"/>
      <c r="D81"/>
      <c r="E81"/>
      <c r="F81"/>
      <c r="G81"/>
      <c r="H81"/>
      <c r="I81"/>
      <c r="J81"/>
    </row>
    <row r="82" spans="2:10" x14ac:dyDescent="0.2">
      <c r="B82"/>
      <c r="C82"/>
      <c r="D82"/>
      <c r="E82"/>
      <c r="F82"/>
      <c r="G82"/>
      <c r="H82"/>
      <c r="I82"/>
      <c r="J82"/>
    </row>
    <row r="83" spans="2:10" x14ac:dyDescent="0.2">
      <c r="B83"/>
      <c r="C83"/>
      <c r="D83"/>
      <c r="E83"/>
      <c r="F83"/>
      <c r="G83"/>
      <c r="H83"/>
      <c r="I83"/>
      <c r="J83"/>
    </row>
    <row r="84" spans="2:10" x14ac:dyDescent="0.2">
      <c r="B84"/>
      <c r="C84"/>
      <c r="D84"/>
      <c r="E84"/>
      <c r="F84"/>
      <c r="G84"/>
      <c r="H84"/>
      <c r="I84"/>
      <c r="J84"/>
    </row>
    <row r="85" spans="2:10" x14ac:dyDescent="0.2">
      <c r="B85"/>
      <c r="C85"/>
      <c r="D85"/>
      <c r="E85"/>
      <c r="F85"/>
      <c r="G85"/>
      <c r="H85"/>
      <c r="I85"/>
      <c r="J85"/>
    </row>
    <row r="86" spans="2:10" x14ac:dyDescent="0.2">
      <c r="B86"/>
      <c r="C86"/>
      <c r="D86"/>
      <c r="E86"/>
      <c r="F86"/>
      <c r="G86"/>
      <c r="H86"/>
      <c r="I86"/>
      <c r="J86"/>
    </row>
    <row r="87" spans="2:10" x14ac:dyDescent="0.2">
      <c r="B87"/>
      <c r="C87"/>
      <c r="D87"/>
      <c r="E87"/>
      <c r="F87"/>
      <c r="G87"/>
      <c r="H87"/>
      <c r="I87"/>
      <c r="J87"/>
    </row>
    <row r="88" spans="2:10" x14ac:dyDescent="0.2">
      <c r="B88"/>
      <c r="C88"/>
      <c r="D88"/>
      <c r="E88"/>
      <c r="F88"/>
      <c r="G88"/>
      <c r="H88"/>
      <c r="I88"/>
      <c r="J88"/>
    </row>
    <row r="89" spans="2:10" x14ac:dyDescent="0.2">
      <c r="B89"/>
      <c r="C89"/>
      <c r="D89"/>
      <c r="E89"/>
      <c r="F89"/>
      <c r="G89"/>
      <c r="H89"/>
      <c r="I89"/>
      <c r="J89"/>
    </row>
    <row r="90" spans="2:10" x14ac:dyDescent="0.2">
      <c r="B90"/>
      <c r="C90"/>
      <c r="D90"/>
      <c r="E90"/>
      <c r="F90"/>
      <c r="G90"/>
      <c r="H90"/>
      <c r="I90"/>
      <c r="J90"/>
    </row>
    <row r="91" spans="2:10" x14ac:dyDescent="0.2">
      <c r="B91"/>
      <c r="C91"/>
      <c r="D91"/>
      <c r="E91"/>
      <c r="F91"/>
      <c r="G91"/>
      <c r="H91"/>
      <c r="I91"/>
      <c r="J91"/>
    </row>
    <row r="92" spans="2:10" x14ac:dyDescent="0.2">
      <c r="B92"/>
      <c r="C92"/>
      <c r="D92"/>
      <c r="E92"/>
      <c r="F92"/>
      <c r="G92"/>
      <c r="H92"/>
      <c r="I92"/>
      <c r="J92"/>
    </row>
    <row r="93" spans="2:10" x14ac:dyDescent="0.2">
      <c r="B93"/>
      <c r="C93"/>
      <c r="D93"/>
      <c r="E93"/>
      <c r="F93"/>
      <c r="G93"/>
      <c r="H93"/>
      <c r="I93"/>
      <c r="J93"/>
    </row>
    <row r="94" spans="2:10" x14ac:dyDescent="0.2">
      <c r="B94"/>
      <c r="C94"/>
      <c r="D94"/>
      <c r="E94"/>
      <c r="F94"/>
      <c r="G94"/>
      <c r="H94"/>
      <c r="I94"/>
      <c r="J94"/>
    </row>
    <row r="95" spans="2:10" x14ac:dyDescent="0.2">
      <c r="B95"/>
      <c r="C95"/>
      <c r="D95"/>
      <c r="E95"/>
      <c r="F95"/>
      <c r="G95"/>
      <c r="H95"/>
      <c r="I95"/>
      <c r="J95"/>
    </row>
    <row r="96" spans="2:10" x14ac:dyDescent="0.2">
      <c r="B96"/>
      <c r="C96"/>
      <c r="D96"/>
      <c r="E96"/>
      <c r="F96"/>
      <c r="G96"/>
      <c r="H96"/>
      <c r="I96"/>
      <c r="J96"/>
    </row>
    <row r="97" spans="2:10" x14ac:dyDescent="0.2">
      <c r="B97"/>
      <c r="C97"/>
      <c r="D97"/>
      <c r="E97"/>
      <c r="F97"/>
      <c r="G97"/>
      <c r="H97"/>
      <c r="I97"/>
      <c r="J97"/>
    </row>
    <row r="98" spans="2:10" x14ac:dyDescent="0.2">
      <c r="B98"/>
      <c r="C98"/>
      <c r="D98"/>
      <c r="E98"/>
      <c r="F98"/>
      <c r="G98"/>
      <c r="H98"/>
      <c r="I98"/>
      <c r="J98"/>
    </row>
    <row r="99" spans="2:10" x14ac:dyDescent="0.2">
      <c r="B99"/>
      <c r="C99"/>
      <c r="D99"/>
      <c r="E99"/>
      <c r="F99"/>
      <c r="G99"/>
      <c r="H99"/>
      <c r="I99"/>
      <c r="J99"/>
    </row>
    <row r="100" spans="2:10" x14ac:dyDescent="0.2">
      <c r="B100"/>
      <c r="C100"/>
      <c r="D100"/>
      <c r="E100"/>
      <c r="F100"/>
      <c r="G100"/>
      <c r="H100"/>
      <c r="I100"/>
      <c r="J100"/>
    </row>
    <row r="101" spans="2:10" x14ac:dyDescent="0.2">
      <c r="B101"/>
      <c r="C101"/>
      <c r="D101"/>
      <c r="E101"/>
      <c r="F101"/>
      <c r="G101"/>
      <c r="H101"/>
      <c r="I101"/>
      <c r="J101"/>
    </row>
    <row r="102" spans="2:10" x14ac:dyDescent="0.2">
      <c r="B102"/>
      <c r="C102"/>
      <c r="D102"/>
      <c r="E102"/>
      <c r="F102"/>
      <c r="G102"/>
      <c r="H102"/>
      <c r="I102"/>
      <c r="J102"/>
    </row>
    <row r="103" spans="2:10" x14ac:dyDescent="0.2">
      <c r="B103"/>
      <c r="C103"/>
      <c r="D103"/>
      <c r="E103"/>
      <c r="F103"/>
      <c r="G103"/>
      <c r="H103"/>
      <c r="I103"/>
      <c r="J103"/>
    </row>
    <row r="104" spans="2:10" x14ac:dyDescent="0.2">
      <c r="B104"/>
      <c r="C104"/>
      <c r="D104"/>
      <c r="E104"/>
      <c r="F104"/>
      <c r="G104"/>
      <c r="H104"/>
      <c r="I104"/>
      <c r="J104"/>
    </row>
    <row r="105" spans="2:10" x14ac:dyDescent="0.2">
      <c r="B105"/>
      <c r="C105"/>
      <c r="D105"/>
      <c r="E105"/>
      <c r="F105"/>
      <c r="G105"/>
      <c r="H105"/>
      <c r="I105"/>
      <c r="J105"/>
    </row>
    <row r="106" spans="2:10" x14ac:dyDescent="0.2">
      <c r="B106"/>
      <c r="C106"/>
      <c r="D106"/>
      <c r="E106"/>
      <c r="F106"/>
      <c r="G106"/>
      <c r="H106"/>
      <c r="I106"/>
      <c r="J106"/>
    </row>
    <row r="107" spans="2:10" x14ac:dyDescent="0.2">
      <c r="B107"/>
      <c r="C107"/>
      <c r="D107"/>
      <c r="E107"/>
      <c r="F107"/>
      <c r="G107"/>
      <c r="H107"/>
      <c r="I107"/>
      <c r="J107"/>
    </row>
    <row r="108" spans="2:10" x14ac:dyDescent="0.2">
      <c r="B108"/>
      <c r="C108"/>
      <c r="D108"/>
      <c r="E108"/>
      <c r="F108"/>
      <c r="G108"/>
      <c r="H108"/>
      <c r="I108"/>
      <c r="J108"/>
    </row>
    <row r="109" spans="2:10" x14ac:dyDescent="0.2">
      <c r="B109"/>
      <c r="C109"/>
      <c r="D109"/>
      <c r="E109"/>
      <c r="F109"/>
      <c r="G109"/>
      <c r="H109"/>
      <c r="I109"/>
      <c r="J109"/>
    </row>
    <row r="110" spans="2:10" x14ac:dyDescent="0.2">
      <c r="B110"/>
      <c r="C110"/>
      <c r="D110"/>
      <c r="E110"/>
      <c r="F110"/>
      <c r="G110"/>
      <c r="H110"/>
      <c r="I110"/>
      <c r="J110"/>
    </row>
    <row r="111" spans="2:10" x14ac:dyDescent="0.2">
      <c r="B111"/>
      <c r="C111"/>
      <c r="D111"/>
      <c r="E111"/>
      <c r="F111"/>
      <c r="G111"/>
      <c r="H111"/>
      <c r="I111"/>
      <c r="J111"/>
    </row>
    <row r="112" spans="2:10" x14ac:dyDescent="0.2">
      <c r="B112"/>
      <c r="C112"/>
      <c r="D112"/>
      <c r="E112"/>
      <c r="F112"/>
      <c r="G112"/>
      <c r="H112"/>
      <c r="I112"/>
      <c r="J112"/>
    </row>
    <row r="113" spans="2:10" x14ac:dyDescent="0.2">
      <c r="B113"/>
      <c r="C113"/>
      <c r="D113"/>
      <c r="E113"/>
      <c r="F113"/>
      <c r="G113"/>
      <c r="H113"/>
      <c r="I113"/>
      <c r="J113"/>
    </row>
    <row r="114" spans="2:10" x14ac:dyDescent="0.2">
      <c r="B114"/>
      <c r="C114"/>
      <c r="D114"/>
      <c r="E114"/>
      <c r="F114"/>
      <c r="G114"/>
      <c r="H114"/>
      <c r="I114"/>
      <c r="J114"/>
    </row>
    <row r="115" spans="2:10" x14ac:dyDescent="0.2">
      <c r="B115"/>
      <c r="C115"/>
      <c r="D115"/>
      <c r="E115"/>
      <c r="F115"/>
      <c r="G115"/>
      <c r="H115"/>
      <c r="I115"/>
      <c r="J115"/>
    </row>
    <row r="116" spans="2:10" x14ac:dyDescent="0.2">
      <c r="B116"/>
      <c r="C116"/>
      <c r="D116"/>
      <c r="E116"/>
      <c r="F116"/>
      <c r="G116"/>
      <c r="H116"/>
      <c r="I116"/>
      <c r="J116"/>
    </row>
    <row r="117" spans="2:10" x14ac:dyDescent="0.2">
      <c r="B117"/>
      <c r="C117"/>
      <c r="D117"/>
      <c r="E117"/>
      <c r="F117"/>
      <c r="G117"/>
      <c r="H117"/>
      <c r="I117"/>
      <c r="J117"/>
    </row>
    <row r="118" spans="2:10" x14ac:dyDescent="0.2">
      <c r="B118"/>
      <c r="C118"/>
      <c r="D118"/>
      <c r="E118"/>
      <c r="F118"/>
      <c r="G118"/>
      <c r="H118"/>
      <c r="I118"/>
      <c r="J118"/>
    </row>
    <row r="119" spans="2:10" x14ac:dyDescent="0.2">
      <c r="B119"/>
      <c r="C119"/>
      <c r="D119"/>
      <c r="E119"/>
      <c r="F119"/>
      <c r="G119"/>
      <c r="H119"/>
      <c r="I119"/>
      <c r="J119"/>
    </row>
    <row r="120" spans="2:10" x14ac:dyDescent="0.2">
      <c r="B120"/>
      <c r="C120"/>
      <c r="D120"/>
      <c r="E120"/>
      <c r="F120"/>
      <c r="G120"/>
      <c r="H120"/>
      <c r="I120"/>
      <c r="J120"/>
    </row>
    <row r="121" spans="2:10" x14ac:dyDescent="0.2">
      <c r="B121"/>
      <c r="C121"/>
      <c r="D121"/>
      <c r="E121"/>
      <c r="F121"/>
      <c r="G121"/>
      <c r="H121"/>
      <c r="I121"/>
      <c r="J121"/>
    </row>
    <row r="122" spans="2:10" x14ac:dyDescent="0.2">
      <c r="B122"/>
      <c r="C122"/>
      <c r="D122"/>
      <c r="E122"/>
      <c r="F122"/>
      <c r="G122"/>
      <c r="H122"/>
      <c r="I122"/>
      <c r="J122"/>
    </row>
    <row r="123" spans="2:10" x14ac:dyDescent="0.2">
      <c r="B123"/>
      <c r="C123"/>
      <c r="D123"/>
      <c r="E123"/>
      <c r="F123"/>
      <c r="G123"/>
      <c r="H123"/>
      <c r="I123"/>
      <c r="J123"/>
    </row>
    <row r="124" spans="2:10" x14ac:dyDescent="0.2">
      <c r="B124"/>
      <c r="C124"/>
      <c r="D124"/>
      <c r="E124"/>
      <c r="F124"/>
      <c r="G124"/>
      <c r="H124"/>
      <c r="I124"/>
      <c r="J124"/>
    </row>
    <row r="125" spans="2:10" x14ac:dyDescent="0.2">
      <c r="B125"/>
      <c r="C125"/>
      <c r="D125"/>
      <c r="E125"/>
      <c r="F125"/>
      <c r="G125"/>
      <c r="H125"/>
      <c r="I125"/>
      <c r="J125"/>
    </row>
    <row r="126" spans="2:10" x14ac:dyDescent="0.2">
      <c r="B126"/>
      <c r="C126"/>
      <c r="D126"/>
      <c r="E126"/>
      <c r="F126"/>
      <c r="G126"/>
      <c r="H126"/>
      <c r="I126"/>
      <c r="J126"/>
    </row>
    <row r="127" spans="2:10" x14ac:dyDescent="0.2">
      <c r="B127"/>
      <c r="C127"/>
      <c r="D127"/>
      <c r="E127"/>
      <c r="F127"/>
      <c r="G127"/>
      <c r="H127"/>
      <c r="I127"/>
      <c r="J127"/>
    </row>
    <row r="128" spans="2:10" x14ac:dyDescent="0.2">
      <c r="B128"/>
      <c r="C128"/>
      <c r="D128"/>
      <c r="E128"/>
      <c r="F128"/>
      <c r="G128"/>
      <c r="H128"/>
      <c r="I128"/>
      <c r="J128"/>
    </row>
    <row r="129" spans="2:10" x14ac:dyDescent="0.2">
      <c r="B129"/>
      <c r="C129"/>
      <c r="D129"/>
      <c r="E129"/>
      <c r="F129"/>
      <c r="G129"/>
      <c r="H129"/>
      <c r="I129"/>
      <c r="J129"/>
    </row>
    <row r="130" spans="2:10" x14ac:dyDescent="0.2">
      <c r="B130"/>
      <c r="C130"/>
      <c r="D130"/>
      <c r="E130"/>
      <c r="F130"/>
      <c r="G130"/>
      <c r="H130"/>
      <c r="I130"/>
      <c r="J130"/>
    </row>
    <row r="131" spans="2:10" x14ac:dyDescent="0.2">
      <c r="B131"/>
      <c r="C131"/>
      <c r="D131"/>
      <c r="E131"/>
      <c r="F131"/>
      <c r="G131"/>
      <c r="H131"/>
      <c r="I131"/>
      <c r="J131"/>
    </row>
    <row r="132" spans="2:10" x14ac:dyDescent="0.2">
      <c r="B132"/>
      <c r="C132"/>
      <c r="D132"/>
      <c r="E132"/>
      <c r="F132"/>
      <c r="G132"/>
      <c r="H132"/>
      <c r="I132"/>
      <c r="J132"/>
    </row>
    <row r="133" spans="2:10" x14ac:dyDescent="0.2">
      <c r="B133"/>
      <c r="C133"/>
      <c r="D133"/>
      <c r="E133"/>
      <c r="F133"/>
      <c r="G133"/>
      <c r="H133"/>
      <c r="I133"/>
      <c r="J133"/>
    </row>
    <row r="134" spans="2:10" x14ac:dyDescent="0.2">
      <c r="B134"/>
      <c r="C134"/>
      <c r="D134"/>
      <c r="E134"/>
      <c r="F134"/>
      <c r="G134"/>
      <c r="H134"/>
      <c r="I134"/>
      <c r="J134"/>
    </row>
    <row r="135" spans="2:10" x14ac:dyDescent="0.2">
      <c r="B135"/>
      <c r="C135"/>
      <c r="D135"/>
      <c r="E135"/>
      <c r="F135"/>
      <c r="G135"/>
      <c r="H135"/>
      <c r="I135"/>
      <c r="J135"/>
    </row>
    <row r="136" spans="2:10" x14ac:dyDescent="0.2">
      <c r="B136"/>
      <c r="C136"/>
      <c r="D136"/>
      <c r="E136"/>
      <c r="F136"/>
      <c r="G136"/>
      <c r="H136"/>
      <c r="I136"/>
      <c r="J136"/>
    </row>
    <row r="137" spans="2:10" x14ac:dyDescent="0.2">
      <c r="B137"/>
      <c r="C137"/>
      <c r="D137"/>
      <c r="E137"/>
      <c r="F137"/>
      <c r="G137"/>
      <c r="H137"/>
      <c r="I137"/>
      <c r="J137"/>
    </row>
    <row r="138" spans="2:10" x14ac:dyDescent="0.2">
      <c r="B138"/>
      <c r="C138"/>
      <c r="D138"/>
      <c r="E138"/>
      <c r="F138"/>
      <c r="G138"/>
      <c r="H138"/>
      <c r="I138"/>
      <c r="J138"/>
    </row>
    <row r="139" spans="2:10" x14ac:dyDescent="0.2">
      <c r="B139"/>
      <c r="C139"/>
      <c r="D139"/>
      <c r="E139"/>
      <c r="F139"/>
      <c r="G139"/>
      <c r="H139"/>
      <c r="I139"/>
      <c r="J139"/>
    </row>
    <row r="140" spans="2:10" x14ac:dyDescent="0.2">
      <c r="B140"/>
      <c r="C140"/>
      <c r="D140"/>
      <c r="E140"/>
      <c r="F140"/>
      <c r="G140"/>
      <c r="H140"/>
      <c r="I140"/>
      <c r="J140"/>
    </row>
    <row r="141" spans="2:10" x14ac:dyDescent="0.2">
      <c r="B141"/>
      <c r="C141"/>
      <c r="D141"/>
      <c r="E141"/>
      <c r="F141"/>
      <c r="G141"/>
      <c r="H141"/>
      <c r="I141"/>
      <c r="J141"/>
    </row>
    <row r="142" spans="2:10" x14ac:dyDescent="0.2">
      <c r="B142"/>
      <c r="C142"/>
      <c r="D142"/>
      <c r="E142"/>
      <c r="F142"/>
      <c r="G142"/>
      <c r="H142"/>
      <c r="I142"/>
      <c r="J142"/>
    </row>
    <row r="143" spans="2:10" x14ac:dyDescent="0.2">
      <c r="B143"/>
      <c r="C143"/>
      <c r="D143"/>
      <c r="E143"/>
      <c r="F143"/>
      <c r="G143"/>
      <c r="H143"/>
      <c r="I143"/>
      <c r="J143"/>
    </row>
    <row r="144" spans="2:10" x14ac:dyDescent="0.2">
      <c r="B144"/>
      <c r="C144"/>
      <c r="D144"/>
      <c r="E144"/>
      <c r="F144"/>
      <c r="G144"/>
      <c r="H144"/>
      <c r="I144"/>
      <c r="J144"/>
    </row>
    <row r="145" spans="2:10" x14ac:dyDescent="0.2">
      <c r="B145"/>
      <c r="C145"/>
      <c r="D145"/>
      <c r="E145"/>
      <c r="F145"/>
      <c r="G145"/>
      <c r="H145"/>
      <c r="I145"/>
      <c r="J145"/>
    </row>
    <row r="146" spans="2:10" x14ac:dyDescent="0.2">
      <c r="B146"/>
      <c r="C146"/>
      <c r="D146"/>
      <c r="E146"/>
      <c r="F146"/>
      <c r="G146"/>
      <c r="H146"/>
      <c r="I146"/>
      <c r="J146"/>
    </row>
    <row r="147" spans="2:10" x14ac:dyDescent="0.2">
      <c r="B147"/>
      <c r="C147"/>
      <c r="D147"/>
      <c r="E147"/>
      <c r="F147"/>
      <c r="G147"/>
      <c r="H147"/>
      <c r="I147"/>
      <c r="J147"/>
    </row>
    <row r="148" spans="2:10" x14ac:dyDescent="0.2">
      <c r="B148"/>
      <c r="C148"/>
      <c r="D148"/>
      <c r="E148"/>
      <c r="F148"/>
      <c r="G148"/>
      <c r="H148"/>
      <c r="I148"/>
      <c r="J148"/>
    </row>
    <row r="149" spans="2:10" x14ac:dyDescent="0.2">
      <c r="B149"/>
      <c r="C149"/>
      <c r="D149"/>
      <c r="E149"/>
      <c r="F149"/>
      <c r="G149"/>
      <c r="H149"/>
      <c r="I149"/>
      <c r="J149"/>
    </row>
    <row r="150" spans="2:10" x14ac:dyDescent="0.2">
      <c r="B150"/>
      <c r="C150"/>
      <c r="D150"/>
      <c r="E150"/>
      <c r="F150"/>
      <c r="G150"/>
      <c r="H150"/>
      <c r="I150"/>
      <c r="J150"/>
    </row>
    <row r="151" spans="2:10" x14ac:dyDescent="0.2">
      <c r="B151"/>
      <c r="C151"/>
      <c r="D151"/>
      <c r="E151"/>
      <c r="F151"/>
      <c r="G151"/>
      <c r="H151"/>
      <c r="I151"/>
      <c r="J151"/>
    </row>
    <row r="152" spans="2:10" x14ac:dyDescent="0.2">
      <c r="B152"/>
      <c r="C152"/>
      <c r="D152"/>
      <c r="E152"/>
      <c r="F152"/>
      <c r="G152"/>
      <c r="H152"/>
      <c r="I152"/>
      <c r="J152"/>
    </row>
    <row r="153" spans="2:10" x14ac:dyDescent="0.2">
      <c r="B153"/>
      <c r="C153"/>
      <c r="D153"/>
      <c r="E153"/>
      <c r="F153"/>
      <c r="G153"/>
      <c r="H153"/>
      <c r="I153"/>
      <c r="J153"/>
    </row>
    <row r="154" spans="2:10" x14ac:dyDescent="0.2">
      <c r="B154"/>
      <c r="C154"/>
      <c r="D154"/>
      <c r="E154"/>
      <c r="F154"/>
      <c r="G154"/>
      <c r="H154"/>
      <c r="I154"/>
      <c r="J154"/>
    </row>
    <row r="155" spans="2:10" x14ac:dyDescent="0.2">
      <c r="B155"/>
      <c r="C155"/>
      <c r="D155"/>
      <c r="E155"/>
      <c r="F155"/>
      <c r="G155"/>
      <c r="H155"/>
      <c r="I155"/>
      <c r="J155"/>
    </row>
    <row r="156" spans="2:10" x14ac:dyDescent="0.2">
      <c r="B156"/>
      <c r="C156"/>
      <c r="D156"/>
      <c r="E156"/>
      <c r="F156"/>
      <c r="G156"/>
      <c r="H156"/>
      <c r="I156"/>
      <c r="J156"/>
    </row>
    <row r="157" spans="2:10" x14ac:dyDescent="0.2">
      <c r="B157"/>
      <c r="C157"/>
      <c r="D157"/>
      <c r="E157"/>
      <c r="F157"/>
      <c r="G157"/>
      <c r="H157"/>
      <c r="I157"/>
      <c r="J157"/>
    </row>
    <row r="158" spans="2:10" x14ac:dyDescent="0.2">
      <c r="B158"/>
      <c r="C158"/>
      <c r="D158"/>
      <c r="E158"/>
      <c r="F158"/>
      <c r="G158"/>
      <c r="H158"/>
      <c r="I158"/>
      <c r="J158"/>
    </row>
    <row r="159" spans="2:10" x14ac:dyDescent="0.2">
      <c r="B159"/>
      <c r="C159"/>
      <c r="D159"/>
      <c r="E159"/>
      <c r="F159"/>
      <c r="G159"/>
      <c r="H159"/>
      <c r="I159"/>
      <c r="J159"/>
    </row>
    <row r="160" spans="2:10" x14ac:dyDescent="0.2">
      <c r="B160"/>
      <c r="C160"/>
      <c r="D160"/>
      <c r="E160"/>
      <c r="F160"/>
      <c r="G160"/>
      <c r="H160"/>
      <c r="I160"/>
      <c r="J160"/>
    </row>
    <row r="161" spans="2:10" x14ac:dyDescent="0.2">
      <c r="B161"/>
      <c r="C161"/>
      <c r="D161"/>
      <c r="E161"/>
      <c r="F161"/>
      <c r="G161"/>
      <c r="H161"/>
      <c r="I161"/>
      <c r="J161"/>
    </row>
    <row r="162" spans="2:10" x14ac:dyDescent="0.2">
      <c r="B162"/>
      <c r="C162"/>
      <c r="D162"/>
      <c r="E162"/>
      <c r="F162"/>
      <c r="G162"/>
      <c r="H162"/>
      <c r="I162"/>
      <c r="J162"/>
    </row>
    <row r="163" spans="2:10" x14ac:dyDescent="0.2">
      <c r="B163"/>
      <c r="C163"/>
      <c r="D163"/>
      <c r="E163"/>
      <c r="F163"/>
      <c r="G163"/>
      <c r="H163"/>
      <c r="I163"/>
      <c r="J163"/>
    </row>
    <row r="164" spans="2:10" x14ac:dyDescent="0.2">
      <c r="B164"/>
      <c r="C164"/>
      <c r="D164"/>
      <c r="E164"/>
      <c r="F164"/>
      <c r="G164"/>
      <c r="H164"/>
      <c r="I164"/>
      <c r="J164"/>
    </row>
    <row r="165" spans="2:10" x14ac:dyDescent="0.2">
      <c r="B165"/>
      <c r="C165"/>
      <c r="D165"/>
      <c r="E165"/>
      <c r="F165"/>
      <c r="G165"/>
      <c r="H165"/>
      <c r="I165"/>
      <c r="J165"/>
    </row>
    <row r="166" spans="2:10" x14ac:dyDescent="0.2">
      <c r="B166"/>
      <c r="C166"/>
      <c r="D166"/>
      <c r="E166"/>
      <c r="F166"/>
      <c r="G166"/>
      <c r="H166"/>
      <c r="I166"/>
      <c r="J166"/>
    </row>
    <row r="167" spans="2:10" x14ac:dyDescent="0.2">
      <c r="B167"/>
      <c r="C167"/>
      <c r="D167"/>
      <c r="E167"/>
      <c r="F167"/>
      <c r="G167"/>
      <c r="H167"/>
      <c r="I167"/>
      <c r="J167"/>
    </row>
    <row r="168" spans="2:10" x14ac:dyDescent="0.2">
      <c r="B168"/>
      <c r="C168"/>
      <c r="D168"/>
      <c r="E168"/>
      <c r="F168"/>
      <c r="G168"/>
      <c r="H168"/>
      <c r="I168"/>
      <c r="J168"/>
    </row>
    <row r="169" spans="2:10" x14ac:dyDescent="0.2">
      <c r="B169"/>
      <c r="C169"/>
      <c r="D169"/>
      <c r="E169"/>
      <c r="F169"/>
      <c r="G169"/>
      <c r="H169"/>
      <c r="I169"/>
      <c r="J169"/>
    </row>
    <row r="170" spans="2:10" x14ac:dyDescent="0.2">
      <c r="B170"/>
      <c r="C170"/>
      <c r="D170"/>
      <c r="E170"/>
      <c r="F170"/>
      <c r="G170"/>
      <c r="H170"/>
      <c r="I170"/>
      <c r="J170"/>
    </row>
    <row r="171" spans="2:10" x14ac:dyDescent="0.2">
      <c r="B171"/>
      <c r="C171"/>
      <c r="D171"/>
      <c r="E171"/>
      <c r="F171"/>
      <c r="G171"/>
      <c r="H171"/>
      <c r="I171"/>
      <c r="J171"/>
    </row>
    <row r="172" spans="2:10" x14ac:dyDescent="0.2">
      <c r="B172"/>
      <c r="C172"/>
      <c r="D172"/>
      <c r="E172"/>
      <c r="F172"/>
      <c r="G172"/>
      <c r="H172"/>
      <c r="I172"/>
      <c r="J172"/>
    </row>
    <row r="173" spans="2:10" x14ac:dyDescent="0.2">
      <c r="B173"/>
      <c r="C173"/>
      <c r="D173"/>
      <c r="E173"/>
      <c r="F173"/>
      <c r="G173"/>
      <c r="H173"/>
      <c r="I173"/>
      <c r="J173"/>
    </row>
    <row r="174" spans="2:10" x14ac:dyDescent="0.2">
      <c r="B174"/>
      <c r="C174"/>
      <c r="D174"/>
      <c r="E174"/>
      <c r="F174"/>
      <c r="G174"/>
      <c r="H174"/>
      <c r="I174"/>
      <c r="J174"/>
    </row>
    <row r="175" spans="2:10" x14ac:dyDescent="0.2">
      <c r="B175"/>
      <c r="C175"/>
      <c r="D175"/>
      <c r="E175"/>
      <c r="F175"/>
      <c r="G175"/>
      <c r="H175"/>
      <c r="I175"/>
      <c r="J175"/>
    </row>
    <row r="176" spans="2:10" x14ac:dyDescent="0.2">
      <c r="B176"/>
      <c r="C176"/>
      <c r="D176"/>
      <c r="E176"/>
      <c r="F176"/>
      <c r="G176"/>
      <c r="H176"/>
      <c r="I176"/>
      <c r="J176"/>
    </row>
    <row r="177" spans="2:10" x14ac:dyDescent="0.2">
      <c r="B177"/>
      <c r="C177"/>
      <c r="D177"/>
      <c r="E177"/>
      <c r="F177"/>
      <c r="G177"/>
      <c r="H177"/>
      <c r="I177"/>
      <c r="J177"/>
    </row>
    <row r="178" spans="2:10" x14ac:dyDescent="0.2">
      <c r="B178"/>
      <c r="C178"/>
      <c r="D178"/>
      <c r="E178"/>
      <c r="F178"/>
      <c r="G178"/>
      <c r="H178"/>
      <c r="I178"/>
      <c r="J178"/>
    </row>
    <row r="179" spans="2:10" x14ac:dyDescent="0.2">
      <c r="B179"/>
      <c r="C179"/>
      <c r="D179"/>
      <c r="E179"/>
      <c r="F179"/>
      <c r="G179"/>
      <c r="H179"/>
      <c r="I179"/>
      <c r="J179"/>
    </row>
    <row r="180" spans="2:10" x14ac:dyDescent="0.2">
      <c r="B180"/>
      <c r="C180"/>
      <c r="D180"/>
      <c r="E180"/>
      <c r="F180"/>
      <c r="G180"/>
      <c r="H180"/>
      <c r="I180"/>
      <c r="J180"/>
    </row>
    <row r="181" spans="2:10" x14ac:dyDescent="0.2">
      <c r="B181"/>
      <c r="C181"/>
      <c r="D181"/>
      <c r="E181"/>
      <c r="F181"/>
      <c r="G181"/>
      <c r="H181"/>
      <c r="I181"/>
      <c r="J181"/>
    </row>
    <row r="182" spans="2:10" x14ac:dyDescent="0.2">
      <c r="B182"/>
      <c r="C182"/>
      <c r="D182"/>
      <c r="E182"/>
      <c r="F182"/>
      <c r="G182"/>
      <c r="H182"/>
      <c r="I182"/>
      <c r="J182"/>
    </row>
    <row r="183" spans="2:10" x14ac:dyDescent="0.2">
      <c r="B183"/>
      <c r="C183"/>
      <c r="D183"/>
      <c r="E183"/>
      <c r="F183"/>
      <c r="G183"/>
      <c r="H183"/>
      <c r="I183"/>
      <c r="J183"/>
    </row>
    <row r="184" spans="2:10" x14ac:dyDescent="0.2">
      <c r="B184"/>
      <c r="C184"/>
      <c r="D184"/>
      <c r="E184"/>
      <c r="F184"/>
      <c r="G184"/>
      <c r="H184"/>
      <c r="I184"/>
      <c r="J184"/>
    </row>
    <row r="185" spans="2:10" x14ac:dyDescent="0.2">
      <c r="B185"/>
      <c r="C185"/>
      <c r="D185"/>
      <c r="E185"/>
      <c r="F185"/>
      <c r="G185"/>
      <c r="H185"/>
      <c r="I185"/>
      <c r="J185"/>
    </row>
    <row r="186" spans="2:10" x14ac:dyDescent="0.2">
      <c r="B186"/>
      <c r="C186"/>
      <c r="D186"/>
      <c r="E186"/>
      <c r="F186"/>
      <c r="G186"/>
      <c r="H186"/>
      <c r="I186"/>
      <c r="J186"/>
    </row>
    <row r="187" spans="2:10" x14ac:dyDescent="0.2">
      <c r="B187"/>
      <c r="C187"/>
      <c r="D187"/>
      <c r="E187"/>
      <c r="F187"/>
      <c r="G187"/>
      <c r="H187"/>
      <c r="I187"/>
      <c r="J187"/>
    </row>
    <row r="188" spans="2:10" x14ac:dyDescent="0.2">
      <c r="B188"/>
      <c r="C188"/>
      <c r="D188"/>
      <c r="E188"/>
      <c r="F188"/>
      <c r="G188"/>
      <c r="H188"/>
      <c r="I188"/>
      <c r="J188"/>
    </row>
    <row r="189" spans="2:10" x14ac:dyDescent="0.2">
      <c r="B189"/>
      <c r="C189"/>
      <c r="D189"/>
      <c r="E189"/>
      <c r="F189"/>
      <c r="G189"/>
      <c r="H189"/>
      <c r="I189"/>
      <c r="J189"/>
    </row>
    <row r="190" spans="2:10" x14ac:dyDescent="0.2">
      <c r="B190"/>
      <c r="C190"/>
      <c r="D190"/>
      <c r="E190"/>
      <c r="F190"/>
      <c r="G190"/>
      <c r="H190"/>
      <c r="I190"/>
      <c r="J190"/>
    </row>
    <row r="191" spans="2:10" x14ac:dyDescent="0.2">
      <c r="B191"/>
      <c r="C191"/>
      <c r="D191"/>
      <c r="E191"/>
      <c r="F191"/>
      <c r="G191"/>
      <c r="H191"/>
      <c r="I191"/>
      <c r="J191"/>
    </row>
    <row r="192" spans="2:10" x14ac:dyDescent="0.2">
      <c r="B192"/>
      <c r="C192"/>
      <c r="D192"/>
      <c r="E192"/>
      <c r="F192"/>
      <c r="G192"/>
      <c r="H192"/>
      <c r="I192"/>
      <c r="J192"/>
    </row>
    <row r="193" spans="2:10" x14ac:dyDescent="0.2">
      <c r="B193"/>
      <c r="C193"/>
      <c r="D193"/>
      <c r="E193"/>
      <c r="F193"/>
      <c r="G193"/>
      <c r="H193"/>
      <c r="I193"/>
      <c r="J193"/>
    </row>
    <row r="194" spans="2:10" x14ac:dyDescent="0.2">
      <c r="B194"/>
      <c r="C194"/>
      <c r="D194"/>
      <c r="E194"/>
      <c r="F194"/>
      <c r="G194"/>
      <c r="H194"/>
      <c r="I194"/>
      <c r="J194"/>
    </row>
    <row r="195" spans="2:10" x14ac:dyDescent="0.2">
      <c r="B195"/>
      <c r="C195"/>
      <c r="D195"/>
      <c r="E195"/>
      <c r="F195"/>
      <c r="G195"/>
      <c r="H195"/>
      <c r="I195"/>
      <c r="J195"/>
    </row>
    <row r="196" spans="2:10" x14ac:dyDescent="0.2">
      <c r="B196"/>
      <c r="C196"/>
      <c r="D196"/>
      <c r="E196"/>
      <c r="F196"/>
      <c r="G196"/>
      <c r="H196"/>
      <c r="I196"/>
      <c r="J196"/>
    </row>
    <row r="197" spans="2:10" x14ac:dyDescent="0.2">
      <c r="B197"/>
      <c r="C197"/>
      <c r="D197"/>
      <c r="E197"/>
      <c r="F197"/>
      <c r="G197"/>
      <c r="H197"/>
      <c r="I197"/>
      <c r="J197"/>
    </row>
    <row r="198" spans="2:10" x14ac:dyDescent="0.2">
      <c r="B198"/>
      <c r="C198"/>
      <c r="D198"/>
      <c r="E198"/>
      <c r="F198"/>
      <c r="G198"/>
      <c r="H198"/>
      <c r="I198"/>
      <c r="J198"/>
    </row>
    <row r="199" spans="2:10" x14ac:dyDescent="0.2">
      <c r="B199"/>
      <c r="C199"/>
      <c r="D199"/>
      <c r="E199"/>
      <c r="F199"/>
      <c r="G199"/>
      <c r="H199"/>
      <c r="I199"/>
      <c r="J199"/>
    </row>
    <row r="200" spans="2:10" x14ac:dyDescent="0.2">
      <c r="B200"/>
      <c r="C200"/>
      <c r="D200"/>
      <c r="E200"/>
      <c r="F200"/>
      <c r="G200"/>
      <c r="H200"/>
      <c r="I200"/>
      <c r="J200"/>
    </row>
    <row r="201" spans="2:10" x14ac:dyDescent="0.2">
      <c r="B201"/>
      <c r="C201"/>
      <c r="D201"/>
      <c r="E201"/>
      <c r="F201"/>
      <c r="G201"/>
      <c r="H201"/>
      <c r="I201"/>
      <c r="J201"/>
    </row>
    <row r="202" spans="2:10" x14ac:dyDescent="0.2">
      <c r="B202"/>
      <c r="C202"/>
      <c r="D202"/>
      <c r="E202"/>
      <c r="F202"/>
      <c r="G202"/>
      <c r="H202"/>
      <c r="I202"/>
      <c r="J202"/>
    </row>
    <row r="203" spans="2:10" x14ac:dyDescent="0.2">
      <c r="B203"/>
      <c r="C203"/>
      <c r="D203"/>
      <c r="E203"/>
      <c r="F203"/>
      <c r="G203"/>
      <c r="H203"/>
      <c r="I203"/>
      <c r="J203"/>
    </row>
    <row r="204" spans="2:10" x14ac:dyDescent="0.2">
      <c r="B204"/>
      <c r="C204"/>
      <c r="D204"/>
      <c r="E204"/>
      <c r="F204"/>
      <c r="G204"/>
      <c r="H204"/>
      <c r="I204"/>
      <c r="J204"/>
    </row>
    <row r="205" spans="2:10" x14ac:dyDescent="0.2">
      <c r="B205"/>
      <c r="C205"/>
      <c r="D205"/>
      <c r="E205"/>
      <c r="F205"/>
      <c r="G205"/>
      <c r="H205"/>
      <c r="I205"/>
      <c r="J205"/>
    </row>
    <row r="206" spans="2:10" x14ac:dyDescent="0.2">
      <c r="B206"/>
      <c r="C206"/>
      <c r="D206"/>
      <c r="E206"/>
      <c r="F206"/>
      <c r="G206"/>
      <c r="H206"/>
      <c r="I206"/>
      <c r="J206"/>
    </row>
    <row r="207" spans="2:10" x14ac:dyDescent="0.2">
      <c r="B207"/>
      <c r="C207"/>
      <c r="D207"/>
      <c r="E207"/>
      <c r="F207"/>
      <c r="G207"/>
      <c r="H207"/>
      <c r="I207"/>
      <c r="J207"/>
    </row>
    <row r="208" spans="2:10" x14ac:dyDescent="0.2">
      <c r="B208"/>
      <c r="C208"/>
      <c r="D208"/>
      <c r="E208"/>
      <c r="F208"/>
      <c r="G208"/>
      <c r="H208"/>
      <c r="I208"/>
      <c r="J208"/>
    </row>
    <row r="209" spans="2:10" x14ac:dyDescent="0.2">
      <c r="B209"/>
      <c r="C209"/>
      <c r="D209"/>
      <c r="E209"/>
      <c r="F209"/>
      <c r="G209"/>
      <c r="H209"/>
      <c r="I209"/>
      <c r="J209"/>
    </row>
    <row r="210" spans="2:10" x14ac:dyDescent="0.2">
      <c r="B210"/>
      <c r="C210"/>
      <c r="D210"/>
      <c r="E210"/>
      <c r="F210"/>
      <c r="G210"/>
      <c r="H210"/>
      <c r="I210"/>
      <c r="J210"/>
    </row>
    <row r="211" spans="2:10" x14ac:dyDescent="0.2">
      <c r="B211"/>
      <c r="C211"/>
      <c r="D211"/>
      <c r="E211"/>
      <c r="F211"/>
      <c r="G211"/>
      <c r="H211"/>
      <c r="I211"/>
      <c r="J211"/>
    </row>
    <row r="212" spans="2:10" x14ac:dyDescent="0.2">
      <c r="B212"/>
      <c r="C212"/>
      <c r="D212"/>
      <c r="E212"/>
      <c r="F212"/>
      <c r="G212"/>
      <c r="H212"/>
      <c r="I212"/>
      <c r="J212"/>
    </row>
    <row r="213" spans="2:10" x14ac:dyDescent="0.2">
      <c r="B213"/>
      <c r="C213"/>
      <c r="D213"/>
      <c r="E213"/>
      <c r="F213"/>
      <c r="G213"/>
      <c r="H213"/>
      <c r="I213"/>
      <c r="J213"/>
    </row>
    <row r="214" spans="2:10" x14ac:dyDescent="0.2">
      <c r="B214"/>
      <c r="C214"/>
      <c r="D214"/>
      <c r="E214"/>
      <c r="F214"/>
      <c r="G214"/>
      <c r="H214"/>
      <c r="I214"/>
      <c r="J214"/>
    </row>
    <row r="215" spans="2:10" x14ac:dyDescent="0.2">
      <c r="B215"/>
      <c r="C215"/>
      <c r="D215"/>
      <c r="E215"/>
      <c r="F215"/>
      <c r="G215"/>
      <c r="H215"/>
      <c r="I215"/>
      <c r="J215"/>
    </row>
    <row r="216" spans="2:10" x14ac:dyDescent="0.2">
      <c r="B216"/>
      <c r="C216"/>
      <c r="D216"/>
      <c r="E216"/>
      <c r="F216"/>
      <c r="G216"/>
      <c r="H216"/>
      <c r="I216"/>
      <c r="J216"/>
    </row>
    <row r="217" spans="2:10" x14ac:dyDescent="0.2">
      <c r="B217"/>
      <c r="C217"/>
      <c r="D217"/>
      <c r="E217"/>
      <c r="F217"/>
      <c r="G217"/>
      <c r="H217"/>
      <c r="I217"/>
      <c r="J217"/>
    </row>
    <row r="218" spans="2:10" x14ac:dyDescent="0.2">
      <c r="B218"/>
      <c r="C218"/>
      <c r="D218"/>
      <c r="E218"/>
      <c r="F218"/>
      <c r="G218"/>
      <c r="H218"/>
      <c r="I218"/>
      <c r="J218"/>
    </row>
    <row r="219" spans="2:10" x14ac:dyDescent="0.2">
      <c r="B219"/>
      <c r="C219"/>
      <c r="D219"/>
      <c r="E219"/>
      <c r="F219"/>
      <c r="G219"/>
      <c r="H219"/>
      <c r="I219"/>
      <c r="J219"/>
    </row>
    <row r="220" spans="2:10" x14ac:dyDescent="0.2">
      <c r="B220"/>
      <c r="C220"/>
      <c r="D220"/>
      <c r="E220"/>
      <c r="F220"/>
      <c r="G220"/>
      <c r="H220"/>
      <c r="I220"/>
      <c r="J220"/>
    </row>
    <row r="221" spans="2:10" x14ac:dyDescent="0.2">
      <c r="B221"/>
      <c r="C221"/>
      <c r="D221"/>
      <c r="E221"/>
      <c r="F221"/>
      <c r="G221"/>
      <c r="H221"/>
      <c r="I221"/>
      <c r="J221"/>
    </row>
    <row r="222" spans="2:10" x14ac:dyDescent="0.2">
      <c r="B222"/>
      <c r="C222"/>
      <c r="D222"/>
      <c r="E222"/>
      <c r="F222"/>
      <c r="G222"/>
      <c r="H222"/>
      <c r="I222"/>
      <c r="J222"/>
    </row>
    <row r="223" spans="2:10" x14ac:dyDescent="0.2">
      <c r="B223"/>
      <c r="C223"/>
      <c r="D223"/>
      <c r="E223"/>
      <c r="F223"/>
      <c r="G223"/>
      <c r="H223"/>
      <c r="I223"/>
      <c r="J223"/>
    </row>
    <row r="224" spans="2:10" x14ac:dyDescent="0.2">
      <c r="B224"/>
      <c r="C224"/>
      <c r="D224"/>
      <c r="E224"/>
      <c r="F224"/>
      <c r="G224"/>
      <c r="H224"/>
      <c r="I224"/>
      <c r="J224"/>
    </row>
    <row r="225" spans="2:10" x14ac:dyDescent="0.2">
      <c r="B225"/>
      <c r="C225"/>
      <c r="D225"/>
      <c r="E225"/>
      <c r="F225"/>
      <c r="G225"/>
      <c r="H225"/>
      <c r="I225"/>
      <c r="J225"/>
    </row>
    <row r="226" spans="2:10" x14ac:dyDescent="0.2">
      <c r="B226"/>
      <c r="C226"/>
      <c r="D226"/>
      <c r="E226"/>
      <c r="F226"/>
      <c r="G226"/>
      <c r="H226"/>
      <c r="I226"/>
      <c r="J226"/>
    </row>
    <row r="227" spans="2:10" x14ac:dyDescent="0.2">
      <c r="B227"/>
      <c r="C227"/>
      <c r="D227"/>
      <c r="E227"/>
      <c r="F227"/>
      <c r="G227"/>
      <c r="H227"/>
      <c r="I227"/>
      <c r="J227"/>
    </row>
    <row r="228" spans="2:10" x14ac:dyDescent="0.2">
      <c r="B228"/>
      <c r="C228"/>
      <c r="D228"/>
      <c r="E228"/>
      <c r="F228"/>
      <c r="G228"/>
      <c r="H228"/>
      <c r="I228"/>
      <c r="J228"/>
    </row>
    <row r="229" spans="2:10" x14ac:dyDescent="0.2">
      <c r="B229"/>
      <c r="C229"/>
      <c r="D229"/>
      <c r="E229"/>
      <c r="F229"/>
      <c r="G229"/>
      <c r="H229"/>
      <c r="I229"/>
      <c r="J229"/>
    </row>
    <row r="230" spans="2:10" x14ac:dyDescent="0.2">
      <c r="B230"/>
      <c r="C230"/>
      <c r="D230"/>
      <c r="E230"/>
      <c r="F230"/>
      <c r="G230"/>
      <c r="H230"/>
      <c r="I230"/>
      <c r="J230"/>
    </row>
    <row r="231" spans="2:10" x14ac:dyDescent="0.2">
      <c r="B231"/>
      <c r="C231"/>
      <c r="D231"/>
      <c r="E231"/>
      <c r="F231"/>
      <c r="G231"/>
      <c r="H231"/>
      <c r="I231"/>
      <c r="J231"/>
    </row>
    <row r="232" spans="2:10" x14ac:dyDescent="0.2">
      <c r="B232"/>
      <c r="C232"/>
      <c r="D232"/>
      <c r="E232"/>
      <c r="F232"/>
      <c r="G232"/>
      <c r="H232"/>
      <c r="I232"/>
      <c r="J232"/>
    </row>
    <row r="233" spans="2:10" x14ac:dyDescent="0.2">
      <c r="B233"/>
      <c r="C233"/>
      <c r="D233"/>
      <c r="E233"/>
      <c r="F233"/>
      <c r="G233"/>
      <c r="H233"/>
      <c r="I233"/>
      <c r="J233"/>
    </row>
    <row r="234" spans="2:10" x14ac:dyDescent="0.2">
      <c r="B234"/>
      <c r="C234"/>
      <c r="D234"/>
      <c r="E234"/>
      <c r="F234"/>
      <c r="G234"/>
      <c r="H234"/>
      <c r="I234"/>
      <c r="J234"/>
    </row>
    <row r="235" spans="2:10" x14ac:dyDescent="0.2">
      <c r="B235"/>
      <c r="C235"/>
      <c r="D235"/>
      <c r="E235"/>
      <c r="F235"/>
      <c r="G235"/>
      <c r="H235"/>
      <c r="I235"/>
      <c r="J235"/>
    </row>
    <row r="236" spans="2:10" x14ac:dyDescent="0.2">
      <c r="B236"/>
      <c r="C236"/>
      <c r="D236"/>
      <c r="E236"/>
      <c r="F236"/>
      <c r="G236"/>
      <c r="H236"/>
      <c r="I236"/>
      <c r="J236"/>
    </row>
    <row r="237" spans="2:10" x14ac:dyDescent="0.2">
      <c r="B237"/>
      <c r="C237"/>
      <c r="D237"/>
      <c r="E237"/>
      <c r="F237"/>
      <c r="G237"/>
      <c r="H237"/>
      <c r="I237"/>
      <c r="J237"/>
    </row>
    <row r="238" spans="2:10" x14ac:dyDescent="0.2">
      <c r="B238"/>
      <c r="C238"/>
      <c r="D238"/>
      <c r="E238"/>
      <c r="F238"/>
      <c r="G238"/>
      <c r="H238"/>
      <c r="I238"/>
      <c r="J238"/>
    </row>
    <row r="239" spans="2:10" x14ac:dyDescent="0.2">
      <c r="B239"/>
      <c r="C239"/>
      <c r="D239"/>
      <c r="E239"/>
      <c r="F239"/>
      <c r="G239"/>
      <c r="H239"/>
      <c r="I239"/>
      <c r="J239"/>
    </row>
    <row r="240" spans="2:10" x14ac:dyDescent="0.2">
      <c r="B240"/>
      <c r="C240"/>
      <c r="D240"/>
      <c r="E240"/>
      <c r="F240"/>
      <c r="G240"/>
      <c r="H240"/>
      <c r="I240"/>
      <c r="J240"/>
    </row>
    <row r="241" spans="2:10" x14ac:dyDescent="0.2">
      <c r="B241"/>
      <c r="C241"/>
      <c r="D241"/>
      <c r="E241"/>
      <c r="F241"/>
      <c r="G241"/>
      <c r="H241"/>
      <c r="I241"/>
      <c r="J241"/>
    </row>
    <row r="242" spans="2:10" x14ac:dyDescent="0.2">
      <c r="B242"/>
      <c r="C242"/>
      <c r="D242"/>
      <c r="E242"/>
      <c r="F242"/>
      <c r="G242"/>
      <c r="H242"/>
      <c r="I242"/>
      <c r="J242"/>
    </row>
    <row r="243" spans="2:10" x14ac:dyDescent="0.2">
      <c r="B243"/>
      <c r="C243"/>
      <c r="D243"/>
      <c r="E243"/>
      <c r="F243"/>
      <c r="G243"/>
      <c r="H243"/>
      <c r="I243"/>
      <c r="J243"/>
    </row>
    <row r="244" spans="2:10" x14ac:dyDescent="0.2">
      <c r="B244"/>
      <c r="C244"/>
      <c r="D244"/>
      <c r="E244"/>
      <c r="F244"/>
      <c r="G244"/>
      <c r="H244"/>
      <c r="I244"/>
      <c r="J244"/>
    </row>
    <row r="245" spans="2:10" x14ac:dyDescent="0.2">
      <c r="B245"/>
      <c r="C245"/>
      <c r="D245"/>
      <c r="E245"/>
      <c r="F245"/>
      <c r="G245"/>
      <c r="H245"/>
      <c r="I245"/>
      <c r="J245"/>
    </row>
    <row r="246" spans="2:10" x14ac:dyDescent="0.2">
      <c r="B246"/>
      <c r="C246"/>
      <c r="D246"/>
      <c r="E246"/>
      <c r="F246"/>
      <c r="G246"/>
      <c r="H246"/>
      <c r="I246"/>
      <c r="J246"/>
    </row>
    <row r="247" spans="2:10" x14ac:dyDescent="0.2">
      <c r="B247"/>
      <c r="C247"/>
      <c r="D247"/>
      <c r="E247"/>
      <c r="F247"/>
      <c r="G247"/>
      <c r="H247"/>
      <c r="I247"/>
      <c r="J247"/>
    </row>
    <row r="248" spans="2:10" x14ac:dyDescent="0.2">
      <c r="B248"/>
      <c r="C248"/>
      <c r="D248"/>
      <c r="E248"/>
      <c r="F248"/>
      <c r="G248"/>
      <c r="H248"/>
      <c r="I248"/>
      <c r="J248"/>
    </row>
    <row r="249" spans="2:10" x14ac:dyDescent="0.2">
      <c r="B249"/>
      <c r="C249"/>
      <c r="D249"/>
      <c r="E249"/>
      <c r="F249"/>
      <c r="G249"/>
      <c r="H249"/>
      <c r="I249"/>
      <c r="J249"/>
    </row>
    <row r="250" spans="2:10" x14ac:dyDescent="0.2">
      <c r="B250"/>
      <c r="C250"/>
      <c r="D250"/>
      <c r="E250"/>
      <c r="F250"/>
      <c r="G250"/>
      <c r="H250"/>
      <c r="I250"/>
      <c r="J250"/>
    </row>
    <row r="251" spans="2:10" x14ac:dyDescent="0.2">
      <c r="B251"/>
      <c r="C251"/>
      <c r="D251"/>
      <c r="E251"/>
      <c r="F251"/>
      <c r="G251"/>
      <c r="H251"/>
      <c r="I251"/>
      <c r="J251"/>
    </row>
    <row r="252" spans="2:10" x14ac:dyDescent="0.2">
      <c r="B252"/>
      <c r="C252"/>
      <c r="D252"/>
      <c r="E252"/>
      <c r="F252"/>
      <c r="G252"/>
      <c r="H252"/>
      <c r="I252"/>
      <c r="J252"/>
    </row>
    <row r="253" spans="2:10" x14ac:dyDescent="0.2">
      <c r="B253"/>
      <c r="C253"/>
      <c r="D253"/>
      <c r="E253"/>
      <c r="F253"/>
      <c r="G253"/>
      <c r="H253"/>
      <c r="I253"/>
      <c r="J253"/>
    </row>
    <row r="254" spans="2:10" x14ac:dyDescent="0.2">
      <c r="B254"/>
      <c r="C254"/>
      <c r="D254"/>
      <c r="E254"/>
      <c r="F254"/>
      <c r="G254"/>
      <c r="H254"/>
      <c r="I254"/>
      <c r="J254"/>
    </row>
    <row r="255" spans="2:10" x14ac:dyDescent="0.2">
      <c r="B255"/>
      <c r="C255"/>
      <c r="D255"/>
      <c r="E255"/>
      <c r="F255"/>
      <c r="G255"/>
      <c r="H255"/>
      <c r="I255"/>
      <c r="J255"/>
    </row>
    <row r="256" spans="2:10" x14ac:dyDescent="0.2">
      <c r="B256"/>
      <c r="C256"/>
      <c r="D256"/>
      <c r="E256"/>
      <c r="F256"/>
      <c r="G256"/>
      <c r="H256"/>
      <c r="I256"/>
      <c r="J256"/>
    </row>
    <row r="257" spans="2:10" x14ac:dyDescent="0.2">
      <c r="B257"/>
      <c r="C257"/>
      <c r="D257"/>
      <c r="E257"/>
      <c r="F257"/>
      <c r="G257"/>
      <c r="H257"/>
      <c r="I257"/>
      <c r="J257"/>
    </row>
    <row r="258" spans="2:10" x14ac:dyDescent="0.2">
      <c r="B258"/>
      <c r="C258"/>
      <c r="D258"/>
      <c r="E258"/>
      <c r="F258"/>
      <c r="G258"/>
      <c r="H258"/>
      <c r="I258"/>
      <c r="J258"/>
    </row>
    <row r="259" spans="2:10" x14ac:dyDescent="0.2">
      <c r="B259"/>
      <c r="C259"/>
      <c r="D259"/>
      <c r="E259"/>
      <c r="F259"/>
      <c r="G259"/>
      <c r="H259"/>
      <c r="I259"/>
      <c r="J259"/>
    </row>
    <row r="260" spans="2:10" x14ac:dyDescent="0.2">
      <c r="B260"/>
      <c r="C260"/>
      <c r="D260"/>
      <c r="E260"/>
      <c r="F260"/>
      <c r="G260"/>
      <c r="H260"/>
      <c r="I260"/>
      <c r="J260"/>
    </row>
    <row r="261" spans="2:10" x14ac:dyDescent="0.2">
      <c r="B261"/>
      <c r="C261"/>
      <c r="D261"/>
      <c r="E261"/>
      <c r="F261"/>
      <c r="G261"/>
      <c r="H261"/>
      <c r="I261"/>
      <c r="J261"/>
    </row>
    <row r="262" spans="2:10" x14ac:dyDescent="0.2">
      <c r="B262"/>
      <c r="C262"/>
      <c r="D262"/>
      <c r="E262"/>
      <c r="F262"/>
      <c r="G262"/>
      <c r="H262"/>
      <c r="I262"/>
      <c r="J262"/>
    </row>
    <row r="263" spans="2:10" x14ac:dyDescent="0.2">
      <c r="B263"/>
      <c r="C263"/>
      <c r="D263"/>
      <c r="E263"/>
      <c r="F263"/>
      <c r="G263"/>
      <c r="H263"/>
      <c r="I263"/>
      <c r="J263"/>
    </row>
    <row r="264" spans="2:10" x14ac:dyDescent="0.2">
      <c r="B264"/>
      <c r="C264"/>
      <c r="D264"/>
      <c r="E264"/>
      <c r="F264"/>
      <c r="G264"/>
      <c r="H264"/>
      <c r="I264"/>
      <c r="J264"/>
    </row>
    <row r="265" spans="2:10" x14ac:dyDescent="0.2">
      <c r="B265"/>
      <c r="C265"/>
      <c r="D265"/>
      <c r="E265"/>
      <c r="F265"/>
      <c r="G265"/>
      <c r="H265"/>
      <c r="I265"/>
      <c r="J265"/>
    </row>
    <row r="266" spans="2:10" x14ac:dyDescent="0.2">
      <c r="B266"/>
      <c r="C266"/>
      <c r="D266"/>
      <c r="E266"/>
      <c r="F266"/>
      <c r="G266"/>
      <c r="H266"/>
      <c r="I266"/>
      <c r="J266"/>
    </row>
    <row r="267" spans="2:10" x14ac:dyDescent="0.2">
      <c r="B267"/>
      <c r="C267"/>
      <c r="D267"/>
      <c r="E267"/>
      <c r="F267"/>
      <c r="G267"/>
      <c r="H267"/>
      <c r="I267"/>
      <c r="J267"/>
    </row>
    <row r="268" spans="2:10" x14ac:dyDescent="0.2">
      <c r="B268"/>
      <c r="C268"/>
      <c r="D268"/>
      <c r="E268"/>
      <c r="F268"/>
      <c r="G268"/>
      <c r="H268"/>
      <c r="I268"/>
      <c r="J268"/>
    </row>
    <row r="269" spans="2:10" x14ac:dyDescent="0.2">
      <c r="B269"/>
      <c r="C269"/>
      <c r="D269"/>
      <c r="E269"/>
      <c r="F269"/>
      <c r="G269"/>
      <c r="H269"/>
      <c r="I269"/>
      <c r="J269"/>
    </row>
    <row r="270" spans="2:10" x14ac:dyDescent="0.2">
      <c r="B270"/>
      <c r="C270"/>
      <c r="D270"/>
      <c r="E270"/>
      <c r="F270"/>
      <c r="G270"/>
      <c r="H270"/>
      <c r="I270"/>
      <c r="J270"/>
    </row>
    <row r="271" spans="2:10" x14ac:dyDescent="0.2">
      <c r="B271"/>
      <c r="C271"/>
      <c r="D271"/>
      <c r="E271"/>
      <c r="F271"/>
      <c r="G271"/>
      <c r="H271"/>
      <c r="I271"/>
      <c r="J271"/>
    </row>
    <row r="272" spans="2:10" x14ac:dyDescent="0.2">
      <c r="B272"/>
      <c r="C272"/>
      <c r="D272"/>
      <c r="E272"/>
      <c r="F272"/>
      <c r="G272"/>
      <c r="H272"/>
      <c r="I272"/>
      <c r="J272"/>
    </row>
    <row r="273" spans="2:10" x14ac:dyDescent="0.2">
      <c r="B273"/>
      <c r="C273"/>
      <c r="D273"/>
      <c r="E273"/>
      <c r="F273"/>
      <c r="G273"/>
      <c r="H273"/>
      <c r="I273"/>
      <c r="J273"/>
    </row>
    <row r="274" spans="2:10" x14ac:dyDescent="0.2">
      <c r="B274"/>
      <c r="C274"/>
      <c r="D274"/>
      <c r="E274"/>
      <c r="F274"/>
      <c r="G274"/>
      <c r="H274"/>
      <c r="I274"/>
      <c r="J274"/>
    </row>
    <row r="275" spans="2:10" x14ac:dyDescent="0.2">
      <c r="B275"/>
      <c r="C275"/>
      <c r="D275"/>
      <c r="E275"/>
      <c r="F275"/>
      <c r="G275"/>
      <c r="H275"/>
      <c r="I275"/>
      <c r="J275"/>
    </row>
    <row r="276" spans="2:10" x14ac:dyDescent="0.2">
      <c r="B276"/>
      <c r="C276"/>
      <c r="D276"/>
      <c r="E276"/>
      <c r="F276"/>
      <c r="G276"/>
      <c r="H276"/>
      <c r="I276"/>
      <c r="J276"/>
    </row>
    <row r="277" spans="2:10" x14ac:dyDescent="0.2">
      <c r="B277"/>
      <c r="C277"/>
      <c r="D277"/>
      <c r="E277"/>
      <c r="F277"/>
      <c r="G277"/>
      <c r="H277"/>
      <c r="I277"/>
      <c r="J277"/>
    </row>
    <row r="278" spans="2:10" x14ac:dyDescent="0.2">
      <c r="B278"/>
      <c r="C278"/>
      <c r="D278"/>
      <c r="E278"/>
      <c r="F278"/>
      <c r="G278"/>
      <c r="H278"/>
      <c r="I278"/>
      <c r="J278"/>
    </row>
    <row r="279" spans="2:10" x14ac:dyDescent="0.2">
      <c r="B279"/>
      <c r="C279"/>
      <c r="D279"/>
      <c r="E279"/>
      <c r="F279"/>
      <c r="G279"/>
      <c r="H279"/>
      <c r="I279"/>
      <c r="J279"/>
    </row>
    <row r="280" spans="2:10" x14ac:dyDescent="0.2">
      <c r="B280"/>
      <c r="C280"/>
      <c r="D280"/>
      <c r="E280"/>
      <c r="F280"/>
      <c r="G280"/>
      <c r="H280"/>
      <c r="I280"/>
      <c r="J280"/>
    </row>
    <row r="281" spans="2:10" x14ac:dyDescent="0.2">
      <c r="B281"/>
      <c r="C281"/>
      <c r="D281"/>
      <c r="E281"/>
      <c r="F281"/>
      <c r="G281"/>
      <c r="H281"/>
      <c r="I281"/>
      <c r="J281"/>
    </row>
    <row r="282" spans="2:10" x14ac:dyDescent="0.2">
      <c r="B282"/>
      <c r="C282"/>
      <c r="D282"/>
      <c r="E282"/>
      <c r="F282"/>
      <c r="G282"/>
      <c r="H282"/>
      <c r="I282"/>
      <c r="J282"/>
    </row>
    <row r="283" spans="2:10" x14ac:dyDescent="0.2">
      <c r="B283"/>
      <c r="C283"/>
      <c r="D283"/>
      <c r="E283"/>
      <c r="F283"/>
      <c r="G283"/>
      <c r="H283"/>
      <c r="I283"/>
      <c r="J283"/>
    </row>
    <row r="284" spans="2:10" x14ac:dyDescent="0.2">
      <c r="B284"/>
      <c r="C284"/>
      <c r="D284"/>
      <c r="E284"/>
      <c r="F284"/>
      <c r="G284"/>
      <c r="H284"/>
      <c r="I284"/>
      <c r="J284"/>
    </row>
    <row r="285" spans="2:10" x14ac:dyDescent="0.2">
      <c r="B285"/>
      <c r="C285"/>
      <c r="D285"/>
      <c r="E285"/>
      <c r="F285"/>
      <c r="G285"/>
      <c r="H285"/>
      <c r="I285"/>
      <c r="J285"/>
    </row>
    <row r="286" spans="2:10" x14ac:dyDescent="0.2">
      <c r="B286"/>
      <c r="C286"/>
      <c r="D286"/>
      <c r="E286"/>
      <c r="F286"/>
      <c r="G286"/>
      <c r="H286"/>
      <c r="I286"/>
      <c r="J286"/>
    </row>
    <row r="287" spans="2:10" x14ac:dyDescent="0.2">
      <c r="B287"/>
      <c r="C287"/>
      <c r="D287"/>
      <c r="E287"/>
      <c r="F287"/>
      <c r="G287"/>
      <c r="H287"/>
      <c r="I287"/>
      <c r="J287"/>
    </row>
    <row r="288" spans="2:10" x14ac:dyDescent="0.2">
      <c r="B288"/>
      <c r="C288"/>
      <c r="D288"/>
      <c r="E288"/>
      <c r="F288"/>
      <c r="G288"/>
      <c r="H288"/>
      <c r="I288"/>
      <c r="J288"/>
    </row>
    <row r="289" spans="2:10" x14ac:dyDescent="0.2">
      <c r="B289"/>
      <c r="C289"/>
      <c r="D289"/>
      <c r="E289"/>
      <c r="F289"/>
      <c r="G289"/>
      <c r="H289"/>
      <c r="I289"/>
      <c r="J289"/>
    </row>
    <row r="290" spans="2:10" x14ac:dyDescent="0.2">
      <c r="B290"/>
      <c r="C290"/>
      <c r="D290"/>
      <c r="E290"/>
      <c r="F290"/>
      <c r="G290"/>
      <c r="H290"/>
      <c r="I290"/>
      <c r="J290"/>
    </row>
    <row r="291" spans="2:10" x14ac:dyDescent="0.2">
      <c r="B291"/>
      <c r="C291"/>
      <c r="D291"/>
      <c r="E291"/>
      <c r="F291"/>
      <c r="G291"/>
      <c r="H291"/>
      <c r="I291"/>
      <c r="J291"/>
    </row>
    <row r="292" spans="2:10" x14ac:dyDescent="0.2">
      <c r="B292"/>
      <c r="C292"/>
      <c r="D292"/>
      <c r="E292"/>
      <c r="F292"/>
      <c r="G292"/>
      <c r="H292"/>
      <c r="I292"/>
      <c r="J292"/>
    </row>
    <row r="293" spans="2:10" x14ac:dyDescent="0.2">
      <c r="B293"/>
      <c r="C293"/>
      <c r="D293"/>
      <c r="E293"/>
      <c r="F293"/>
      <c r="G293"/>
      <c r="H293"/>
      <c r="I293"/>
      <c r="J293"/>
    </row>
    <row r="294" spans="2:10" x14ac:dyDescent="0.2">
      <c r="B294"/>
      <c r="C294"/>
      <c r="D294"/>
      <c r="E294"/>
      <c r="F294"/>
      <c r="G294"/>
      <c r="H294"/>
      <c r="I294"/>
      <c r="J294"/>
    </row>
    <row r="295" spans="2:10" x14ac:dyDescent="0.2">
      <c r="B295"/>
      <c r="C295"/>
      <c r="D295"/>
      <c r="E295"/>
      <c r="F295"/>
      <c r="G295"/>
      <c r="H295"/>
      <c r="I295"/>
      <c r="J295"/>
    </row>
    <row r="296" spans="2:10" x14ac:dyDescent="0.2">
      <c r="B296"/>
      <c r="C296"/>
      <c r="D296"/>
      <c r="E296"/>
      <c r="F296"/>
      <c r="G296"/>
      <c r="H296"/>
      <c r="I296"/>
      <c r="J296"/>
    </row>
    <row r="297" spans="2:10" x14ac:dyDescent="0.2">
      <c r="B297"/>
      <c r="C297"/>
      <c r="D297"/>
      <c r="E297"/>
      <c r="F297"/>
      <c r="G297"/>
      <c r="H297"/>
      <c r="I297"/>
      <c r="J297"/>
    </row>
    <row r="298" spans="2:10" x14ac:dyDescent="0.2">
      <c r="B298"/>
      <c r="C298"/>
      <c r="D298"/>
      <c r="E298"/>
      <c r="F298"/>
      <c r="G298"/>
      <c r="H298"/>
      <c r="I298"/>
      <c r="J298"/>
    </row>
    <row r="299" spans="2:10" x14ac:dyDescent="0.2">
      <c r="B299"/>
      <c r="C299"/>
      <c r="D299"/>
      <c r="E299"/>
      <c r="F299"/>
      <c r="G299"/>
      <c r="H299"/>
      <c r="I299"/>
      <c r="J299"/>
    </row>
    <row r="300" spans="2:10" x14ac:dyDescent="0.2">
      <c r="B300"/>
      <c r="C300"/>
      <c r="D300"/>
      <c r="E300"/>
      <c r="F300"/>
      <c r="G300"/>
      <c r="H300"/>
      <c r="I300"/>
      <c r="J300"/>
    </row>
    <row r="301" spans="2:10" x14ac:dyDescent="0.2">
      <c r="B301"/>
      <c r="C301"/>
      <c r="D301"/>
      <c r="E301"/>
      <c r="F301"/>
      <c r="G301"/>
      <c r="H301"/>
      <c r="I301"/>
      <c r="J301"/>
    </row>
    <row r="302" spans="2:10" x14ac:dyDescent="0.2">
      <c r="B302"/>
      <c r="C302"/>
      <c r="D302"/>
      <c r="E302"/>
      <c r="F302"/>
      <c r="G302"/>
      <c r="H302"/>
      <c r="I302"/>
      <c r="J302"/>
    </row>
    <row r="303" spans="2:10" x14ac:dyDescent="0.2">
      <c r="B303"/>
      <c r="C303"/>
      <c r="D303"/>
      <c r="E303"/>
      <c r="F303"/>
      <c r="G303"/>
      <c r="H303"/>
      <c r="I303"/>
      <c r="J303"/>
    </row>
    <row r="304" spans="2:10" x14ac:dyDescent="0.2">
      <c r="B304"/>
      <c r="C304"/>
      <c r="D304"/>
      <c r="E304"/>
      <c r="F304"/>
      <c r="G304"/>
      <c r="H304"/>
      <c r="I304"/>
      <c r="J304"/>
    </row>
    <row r="305" spans="2:10" x14ac:dyDescent="0.2">
      <c r="B305"/>
      <c r="C305"/>
      <c r="D305"/>
      <c r="E305"/>
      <c r="F305"/>
      <c r="G305"/>
      <c r="H305"/>
      <c r="I305"/>
      <c r="J305"/>
    </row>
    <row r="306" spans="2:10" x14ac:dyDescent="0.2">
      <c r="B306"/>
      <c r="C306"/>
      <c r="D306"/>
      <c r="E306"/>
      <c r="F306"/>
      <c r="G306"/>
      <c r="H306"/>
      <c r="I306"/>
      <c r="J306"/>
    </row>
    <row r="307" spans="2:10" x14ac:dyDescent="0.2">
      <c r="B307"/>
      <c r="C307"/>
      <c r="D307"/>
      <c r="E307"/>
      <c r="F307"/>
      <c r="G307"/>
      <c r="H307"/>
      <c r="I307"/>
      <c r="J307"/>
    </row>
  </sheetData>
  <mergeCells count="27">
    <mergeCell ref="C10:F10"/>
    <mergeCell ref="B1:I1"/>
    <mergeCell ref="E4:F4"/>
    <mergeCell ref="E5:F5"/>
    <mergeCell ref="C6:F6"/>
    <mergeCell ref="C8:F8"/>
    <mergeCell ref="C28:F28"/>
    <mergeCell ref="C11:F11"/>
    <mergeCell ref="C12:F12"/>
    <mergeCell ref="C14:F14"/>
    <mergeCell ref="C15:F15"/>
    <mergeCell ref="C16:F16"/>
    <mergeCell ref="C17:F17"/>
    <mergeCell ref="C18:F18"/>
    <mergeCell ref="C23:F23"/>
    <mergeCell ref="C24:F24"/>
    <mergeCell ref="C25:F25"/>
    <mergeCell ref="C26:F26"/>
    <mergeCell ref="C38:F38"/>
    <mergeCell ref="C39:F39"/>
    <mergeCell ref="C40:F40"/>
    <mergeCell ref="C30:F30"/>
    <mergeCell ref="C31:F31"/>
    <mergeCell ref="C32:F32"/>
    <mergeCell ref="C34:F34"/>
    <mergeCell ref="C35:F35"/>
    <mergeCell ref="C36:F36"/>
  </mergeCells>
  <pageMargins left="0.70866141732283472" right="0.70866141732283472" top="0.74803149606299213" bottom="0.74803149606299213" header="0.31496062992125984" footer="0.31496062992125984"/>
  <pageSetup paperSize="120" scale="70" fitToHeight="0" orientation="portrait" r:id="rId1"/>
  <headerFooter alignWithMargins="0">
    <oddFooter>&amp;LReproduction interdite © TC Média Livres Inc.  &amp;RComptabilité 1</oddFooter>
  </headerFooter>
  <rowBreaks count="4" manualBreakCount="4">
    <brk id="2" max="9" man="1"/>
    <brk id="80" max="9" man="1"/>
    <brk id="164" max="9" man="1"/>
    <brk id="246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D293D-35AE-9742-8713-458AA7676906}">
  <sheetPr>
    <pageSetUpPr fitToPage="1"/>
  </sheetPr>
  <dimension ref="B1:I280"/>
  <sheetViews>
    <sheetView showGridLines="0" topLeftCell="A152" zoomScale="140" zoomScaleNormal="140" workbookViewId="0">
      <selection activeCell="B279" sqref="B279"/>
    </sheetView>
  </sheetViews>
  <sheetFormatPr baseColWidth="10" defaultColWidth="11.5" defaultRowHeight="15" x14ac:dyDescent="0.2"/>
  <cols>
    <col min="1" max="1" width="5.6640625" style="32" customWidth="1"/>
    <col min="2" max="9" width="15.6640625" style="32" customWidth="1"/>
    <col min="10" max="10" width="2.6640625" style="32" customWidth="1"/>
    <col min="11" max="16384" width="11.5" style="32"/>
  </cols>
  <sheetData>
    <row r="1" spans="2:9" ht="16" x14ac:dyDescent="0.2">
      <c r="B1" s="210" t="s">
        <v>171</v>
      </c>
      <c r="C1" s="210"/>
      <c r="D1" s="210"/>
      <c r="E1" s="210"/>
      <c r="F1" s="210"/>
      <c r="G1" s="210"/>
      <c r="H1" s="210"/>
      <c r="I1" s="210"/>
    </row>
    <row r="3" spans="2:9" x14ac:dyDescent="0.2">
      <c r="B3" s="2" t="s">
        <v>163</v>
      </c>
    </row>
    <row r="4" spans="2:9" ht="26" x14ac:dyDescent="0.3">
      <c r="B4" s="286" t="s">
        <v>63</v>
      </c>
      <c r="C4" s="286"/>
      <c r="D4" s="286"/>
      <c r="E4" s="286"/>
      <c r="F4" s="286"/>
      <c r="G4" s="286"/>
      <c r="H4" s="286"/>
      <c r="I4" s="286"/>
    </row>
    <row r="5" spans="2:9" x14ac:dyDescent="0.2">
      <c r="B5" s="95"/>
      <c r="C5" s="95"/>
      <c r="D5" s="95"/>
      <c r="E5" s="95"/>
      <c r="F5" s="95"/>
      <c r="G5" s="95"/>
      <c r="H5" s="95"/>
      <c r="I5" s="95"/>
    </row>
    <row r="6" spans="2:9" ht="25" x14ac:dyDescent="0.2">
      <c r="B6" s="275" t="s">
        <v>2</v>
      </c>
      <c r="C6" s="276"/>
      <c r="D6" s="276"/>
      <c r="E6" s="276"/>
      <c r="F6" s="276"/>
      <c r="G6" s="276"/>
      <c r="H6" s="276"/>
      <c r="I6" s="276"/>
    </row>
    <row r="7" spans="2:9" x14ac:dyDescent="0.2">
      <c r="B7" s="95"/>
      <c r="C7" s="95"/>
      <c r="D7" s="95"/>
      <c r="E7" s="95"/>
      <c r="F7" s="95"/>
      <c r="G7" s="95"/>
      <c r="H7" s="95"/>
      <c r="I7" s="95"/>
    </row>
    <row r="8" spans="2:9" ht="17" x14ac:dyDescent="0.2">
      <c r="B8" s="33"/>
      <c r="C8" s="33"/>
      <c r="D8" s="33"/>
      <c r="E8" s="281" t="s">
        <v>16</v>
      </c>
      <c r="F8" s="281"/>
      <c r="G8" s="33"/>
      <c r="H8" s="33"/>
      <c r="I8" s="80" t="s">
        <v>85</v>
      </c>
    </row>
    <row r="9" spans="2:9" x14ac:dyDescent="0.2">
      <c r="B9" s="34" t="s">
        <v>11</v>
      </c>
      <c r="C9" s="282" t="s">
        <v>64</v>
      </c>
      <c r="D9" s="283"/>
      <c r="E9" s="35" t="s">
        <v>65</v>
      </c>
      <c r="F9" s="36" t="s">
        <v>12</v>
      </c>
      <c r="G9" s="36" t="s">
        <v>13</v>
      </c>
      <c r="H9" s="36" t="s">
        <v>66</v>
      </c>
      <c r="I9" s="36" t="s">
        <v>67</v>
      </c>
    </row>
    <row r="10" spans="2:9" x14ac:dyDescent="0.2">
      <c r="B10" s="49" t="s">
        <v>14</v>
      </c>
      <c r="C10" s="284"/>
      <c r="D10" s="285"/>
      <c r="E10" s="37"/>
      <c r="F10" s="16"/>
      <c r="G10" s="16"/>
      <c r="H10" s="16"/>
      <c r="I10" s="16"/>
    </row>
    <row r="11" spans="2:9" x14ac:dyDescent="0.2">
      <c r="B11" s="38" t="s">
        <v>15</v>
      </c>
      <c r="C11" s="277" t="s">
        <v>66</v>
      </c>
      <c r="D11" s="278"/>
      <c r="E11" s="39"/>
      <c r="F11" s="19"/>
      <c r="G11" s="19"/>
      <c r="H11" s="19">
        <f>+' Chiffrier a) b) d) et e)'!D8</f>
        <v>4042.94</v>
      </c>
      <c r="I11" s="40" t="s">
        <v>68</v>
      </c>
    </row>
    <row r="13" spans="2:9" ht="17" x14ac:dyDescent="0.2">
      <c r="B13" s="33"/>
      <c r="C13" s="33"/>
      <c r="D13" s="33"/>
      <c r="E13" s="281" t="s">
        <v>86</v>
      </c>
      <c r="F13" s="281"/>
      <c r="G13" s="33"/>
      <c r="H13" s="33"/>
      <c r="I13" s="80" t="s">
        <v>87</v>
      </c>
    </row>
    <row r="14" spans="2:9" x14ac:dyDescent="0.2">
      <c r="B14" s="34" t="s">
        <v>11</v>
      </c>
      <c r="C14" s="282" t="s">
        <v>64</v>
      </c>
      <c r="D14" s="283"/>
      <c r="E14" s="35" t="s">
        <v>65</v>
      </c>
      <c r="F14" s="36" t="s">
        <v>12</v>
      </c>
      <c r="G14" s="36" t="s">
        <v>13</v>
      </c>
      <c r="H14" s="36" t="s">
        <v>66</v>
      </c>
      <c r="I14" s="36" t="s">
        <v>67</v>
      </c>
    </row>
    <row r="15" spans="2:9" x14ac:dyDescent="0.2">
      <c r="B15" s="49" t="s">
        <v>14</v>
      </c>
      <c r="C15" s="279"/>
      <c r="D15" s="280"/>
      <c r="E15" s="37"/>
      <c r="F15" s="16"/>
      <c r="G15" s="16"/>
      <c r="H15" s="16"/>
      <c r="I15" s="16"/>
    </row>
    <row r="16" spans="2:9" x14ac:dyDescent="0.2">
      <c r="B16" s="38" t="s">
        <v>15</v>
      </c>
      <c r="C16" s="277" t="s">
        <v>66</v>
      </c>
      <c r="D16" s="278"/>
      <c r="E16" s="39"/>
      <c r="F16" s="19"/>
      <c r="G16" s="19"/>
      <c r="H16" s="19">
        <f>+' Chiffrier a) b) d) et e)'!D9</f>
        <v>804.33</v>
      </c>
      <c r="I16" s="40" t="s">
        <v>68</v>
      </c>
    </row>
    <row r="18" spans="2:9" ht="17" x14ac:dyDescent="0.2">
      <c r="B18" s="33"/>
      <c r="C18" s="33"/>
      <c r="D18" s="33"/>
      <c r="E18" s="281" t="s">
        <v>32</v>
      </c>
      <c r="F18" s="281"/>
      <c r="G18" s="33"/>
      <c r="H18" s="33"/>
      <c r="I18" s="80" t="s">
        <v>88</v>
      </c>
    </row>
    <row r="19" spans="2:9" x14ac:dyDescent="0.2">
      <c r="B19" s="34" t="s">
        <v>11</v>
      </c>
      <c r="C19" s="282" t="s">
        <v>64</v>
      </c>
      <c r="D19" s="283"/>
      <c r="E19" s="35" t="s">
        <v>65</v>
      </c>
      <c r="F19" s="36" t="s">
        <v>12</v>
      </c>
      <c r="G19" s="36" t="s">
        <v>13</v>
      </c>
      <c r="H19" s="36" t="s">
        <v>66</v>
      </c>
      <c r="I19" s="36" t="s">
        <v>67</v>
      </c>
    </row>
    <row r="20" spans="2:9" x14ac:dyDescent="0.2">
      <c r="B20" s="49" t="s">
        <v>14</v>
      </c>
      <c r="C20" s="284"/>
      <c r="D20" s="285"/>
      <c r="E20" s="37"/>
      <c r="F20" s="16"/>
      <c r="G20" s="16"/>
      <c r="H20" s="16"/>
      <c r="I20" s="16"/>
    </row>
    <row r="21" spans="2:9" x14ac:dyDescent="0.2">
      <c r="B21" s="38" t="s">
        <v>15</v>
      </c>
      <c r="C21" s="277" t="s">
        <v>66</v>
      </c>
      <c r="D21" s="278"/>
      <c r="E21" s="39"/>
      <c r="F21" s="40"/>
      <c r="G21" s="19"/>
      <c r="H21" s="19">
        <f>+' Chiffrier a) b) d) et e)'!D10</f>
        <v>1162.8499999999999</v>
      </c>
      <c r="I21" s="40" t="s">
        <v>68</v>
      </c>
    </row>
    <row r="23" spans="2:9" ht="17" x14ac:dyDescent="0.2">
      <c r="B23" s="33"/>
      <c r="C23" s="33"/>
      <c r="D23" s="33"/>
      <c r="E23" s="281" t="s">
        <v>33</v>
      </c>
      <c r="F23" s="281"/>
      <c r="G23" s="33"/>
      <c r="H23" s="33"/>
      <c r="I23" s="80" t="s">
        <v>89</v>
      </c>
    </row>
    <row r="24" spans="2:9" x14ac:dyDescent="0.2">
      <c r="B24" s="34" t="s">
        <v>11</v>
      </c>
      <c r="C24" s="282" t="s">
        <v>64</v>
      </c>
      <c r="D24" s="283"/>
      <c r="E24" s="35" t="s">
        <v>65</v>
      </c>
      <c r="F24" s="36" t="s">
        <v>12</v>
      </c>
      <c r="G24" s="36" t="s">
        <v>13</v>
      </c>
      <c r="H24" s="36" t="s">
        <v>66</v>
      </c>
      <c r="I24" s="36" t="s">
        <v>67</v>
      </c>
    </row>
    <row r="25" spans="2:9" x14ac:dyDescent="0.2">
      <c r="B25" s="49" t="s">
        <v>14</v>
      </c>
      <c r="C25" s="284"/>
      <c r="D25" s="285"/>
      <c r="E25" s="37"/>
      <c r="F25" s="16"/>
      <c r="G25" s="16"/>
      <c r="H25" s="16"/>
      <c r="I25" s="16"/>
    </row>
    <row r="26" spans="2:9" x14ac:dyDescent="0.2">
      <c r="B26" s="38" t="s">
        <v>15</v>
      </c>
      <c r="C26" s="277" t="s">
        <v>66</v>
      </c>
      <c r="D26" s="278"/>
      <c r="E26" s="39"/>
      <c r="F26" s="19"/>
      <c r="G26" s="19"/>
      <c r="H26" s="19">
        <f>+' Chiffrier a) b) d) et e)'!D11</f>
        <v>2319.92</v>
      </c>
      <c r="I26" s="40" t="s">
        <v>68</v>
      </c>
    </row>
    <row r="28" spans="2:9" ht="17" x14ac:dyDescent="0.2">
      <c r="B28" s="33"/>
      <c r="C28" s="33"/>
      <c r="D28" s="33"/>
      <c r="E28" s="281" t="s">
        <v>29</v>
      </c>
      <c r="F28" s="281"/>
      <c r="G28" s="33"/>
      <c r="H28" s="33"/>
      <c r="I28" s="80" t="s">
        <v>90</v>
      </c>
    </row>
    <row r="29" spans="2:9" x14ac:dyDescent="0.2">
      <c r="B29" s="34" t="s">
        <v>11</v>
      </c>
      <c r="C29" s="282" t="s">
        <v>64</v>
      </c>
      <c r="D29" s="283"/>
      <c r="E29" s="35" t="s">
        <v>65</v>
      </c>
      <c r="F29" s="36" t="s">
        <v>12</v>
      </c>
      <c r="G29" s="36" t="s">
        <v>13</v>
      </c>
      <c r="H29" s="36" t="s">
        <v>66</v>
      </c>
      <c r="I29" s="36" t="s">
        <v>67</v>
      </c>
    </row>
    <row r="30" spans="2:9" x14ac:dyDescent="0.2">
      <c r="B30" s="49" t="s">
        <v>14</v>
      </c>
      <c r="C30" s="279"/>
      <c r="D30" s="280"/>
      <c r="E30" s="37"/>
      <c r="F30" s="16"/>
      <c r="G30" s="16"/>
      <c r="H30" s="16"/>
      <c r="I30" s="16"/>
    </row>
    <row r="31" spans="2:9" x14ac:dyDescent="0.2">
      <c r="B31" s="38" t="s">
        <v>15</v>
      </c>
      <c r="C31" s="277" t="s">
        <v>66</v>
      </c>
      <c r="D31" s="278"/>
      <c r="E31" s="39"/>
      <c r="F31" s="21"/>
      <c r="G31" s="19"/>
      <c r="H31" s="21">
        <f>+' Chiffrier a) b) d) et e)'!D12</f>
        <v>600</v>
      </c>
      <c r="I31" s="40" t="s">
        <v>68</v>
      </c>
    </row>
    <row r="32" spans="2:9" x14ac:dyDescent="0.2">
      <c r="B32" s="38" t="s">
        <v>15</v>
      </c>
      <c r="C32" s="277" t="s">
        <v>91</v>
      </c>
      <c r="D32" s="278"/>
      <c r="E32" s="39" t="s">
        <v>123</v>
      </c>
      <c r="F32" s="19"/>
      <c r="G32" s="19">
        <v>100</v>
      </c>
      <c r="H32" s="19">
        <f>H31+F32-G32</f>
        <v>500</v>
      </c>
      <c r="I32" s="40" t="s">
        <v>68</v>
      </c>
    </row>
    <row r="34" spans="2:9" ht="17" x14ac:dyDescent="0.2">
      <c r="B34" s="33"/>
      <c r="C34" s="33"/>
      <c r="D34" s="33"/>
      <c r="E34" s="281" t="s">
        <v>182</v>
      </c>
      <c r="F34" s="281"/>
      <c r="G34" s="33"/>
      <c r="H34" s="33"/>
      <c r="I34" s="80" t="s">
        <v>92</v>
      </c>
    </row>
    <row r="35" spans="2:9" x14ac:dyDescent="0.2">
      <c r="B35" s="34" t="s">
        <v>11</v>
      </c>
      <c r="C35" s="282" t="s">
        <v>64</v>
      </c>
      <c r="D35" s="283"/>
      <c r="E35" s="35" t="s">
        <v>65</v>
      </c>
      <c r="F35" s="36" t="s">
        <v>12</v>
      </c>
      <c r="G35" s="36" t="s">
        <v>13</v>
      </c>
      <c r="H35" s="36" t="s">
        <v>66</v>
      </c>
      <c r="I35" s="36" t="s">
        <v>67</v>
      </c>
    </row>
    <row r="36" spans="2:9" x14ac:dyDescent="0.2">
      <c r="B36" s="49" t="s">
        <v>14</v>
      </c>
      <c r="C36" s="279"/>
      <c r="D36" s="280"/>
      <c r="E36" s="37"/>
      <c r="F36" s="16"/>
      <c r="G36" s="16"/>
      <c r="H36" s="16"/>
      <c r="I36" s="16"/>
    </row>
    <row r="37" spans="2:9" x14ac:dyDescent="0.2">
      <c r="B37" s="38" t="s">
        <v>15</v>
      </c>
      <c r="C37" s="277" t="s">
        <v>66</v>
      </c>
      <c r="D37" s="278"/>
      <c r="E37" s="39"/>
      <c r="F37" s="21"/>
      <c r="G37" s="19"/>
      <c r="H37" s="21">
        <f>+' Chiffrier a) b) d) et e)'!D13</f>
        <v>480</v>
      </c>
      <c r="I37" s="40" t="s">
        <v>68</v>
      </c>
    </row>
    <row r="38" spans="2:9" x14ac:dyDescent="0.2">
      <c r="B38" s="38" t="s">
        <v>15</v>
      </c>
      <c r="C38" s="277" t="s">
        <v>91</v>
      </c>
      <c r="D38" s="278"/>
      <c r="E38" s="39" t="s">
        <v>123</v>
      </c>
      <c r="F38" s="19"/>
      <c r="G38" s="19">
        <v>40</v>
      </c>
      <c r="H38" s="19">
        <f>H37+F38-G38</f>
        <v>440</v>
      </c>
      <c r="I38" s="40" t="s">
        <v>68</v>
      </c>
    </row>
    <row r="40" spans="2:9" ht="17" x14ac:dyDescent="0.2">
      <c r="B40" s="33"/>
      <c r="C40" s="33"/>
      <c r="D40" s="33"/>
      <c r="E40" s="281" t="s">
        <v>184</v>
      </c>
      <c r="F40" s="281"/>
      <c r="G40" s="33"/>
      <c r="H40" s="33"/>
      <c r="I40" s="80" t="s">
        <v>93</v>
      </c>
    </row>
    <row r="41" spans="2:9" x14ac:dyDescent="0.2">
      <c r="B41" s="34" t="s">
        <v>11</v>
      </c>
      <c r="C41" s="282" t="s">
        <v>64</v>
      </c>
      <c r="D41" s="283"/>
      <c r="E41" s="35" t="s">
        <v>65</v>
      </c>
      <c r="F41" s="36" t="s">
        <v>12</v>
      </c>
      <c r="G41" s="36" t="s">
        <v>13</v>
      </c>
      <c r="H41" s="36" t="s">
        <v>66</v>
      </c>
      <c r="I41" s="36" t="s">
        <v>67</v>
      </c>
    </row>
    <row r="42" spans="2:9" x14ac:dyDescent="0.2">
      <c r="B42" s="49" t="s">
        <v>14</v>
      </c>
      <c r="C42" s="279"/>
      <c r="D42" s="280"/>
      <c r="E42" s="37"/>
      <c r="F42" s="16"/>
      <c r="G42" s="16"/>
      <c r="H42" s="16"/>
      <c r="I42" s="16"/>
    </row>
    <row r="43" spans="2:9" x14ac:dyDescent="0.2">
      <c r="B43" s="38" t="s">
        <v>15</v>
      </c>
      <c r="C43" s="277" t="s">
        <v>91</v>
      </c>
      <c r="D43" s="278"/>
      <c r="E43" s="39" t="s">
        <v>123</v>
      </c>
      <c r="F43" s="21">
        <v>125</v>
      </c>
      <c r="G43" s="19"/>
      <c r="H43" s="21">
        <f>F43-G43</f>
        <v>125</v>
      </c>
      <c r="I43" s="40" t="s">
        <v>68</v>
      </c>
    </row>
    <row r="45" spans="2:9" ht="17" x14ac:dyDescent="0.2">
      <c r="B45" s="33"/>
      <c r="C45" s="33"/>
      <c r="D45" s="33"/>
      <c r="E45" s="281" t="s">
        <v>43</v>
      </c>
      <c r="F45" s="281"/>
      <c r="G45" s="33"/>
      <c r="H45" s="33"/>
      <c r="I45" s="80" t="s">
        <v>94</v>
      </c>
    </row>
    <row r="46" spans="2:9" x14ac:dyDescent="0.2">
      <c r="B46" s="34" t="s">
        <v>11</v>
      </c>
      <c r="C46" s="282" t="s">
        <v>64</v>
      </c>
      <c r="D46" s="283"/>
      <c r="E46" s="35" t="s">
        <v>65</v>
      </c>
      <c r="F46" s="36" t="s">
        <v>12</v>
      </c>
      <c r="G46" s="36" t="s">
        <v>13</v>
      </c>
      <c r="H46" s="36" t="s">
        <v>66</v>
      </c>
      <c r="I46" s="36" t="s">
        <v>67</v>
      </c>
    </row>
    <row r="47" spans="2:9" x14ac:dyDescent="0.2">
      <c r="B47" s="49" t="s">
        <v>14</v>
      </c>
      <c r="C47" s="279"/>
      <c r="D47" s="280"/>
      <c r="E47" s="37"/>
      <c r="F47" s="16"/>
      <c r="G47" s="16"/>
      <c r="H47" s="16"/>
      <c r="I47" s="16"/>
    </row>
    <row r="48" spans="2:9" x14ac:dyDescent="0.2">
      <c r="B48" s="38" t="s">
        <v>15</v>
      </c>
      <c r="C48" s="277" t="s">
        <v>66</v>
      </c>
      <c r="D48" s="278"/>
      <c r="E48" s="39"/>
      <c r="F48" s="21"/>
      <c r="G48" s="19"/>
      <c r="H48" s="21">
        <f>+' Chiffrier a) b) d) et e)'!D14</f>
        <v>15000</v>
      </c>
      <c r="I48" s="40" t="s">
        <v>68</v>
      </c>
    </row>
    <row r="50" spans="2:9" ht="17" x14ac:dyDescent="0.2">
      <c r="B50" s="33"/>
      <c r="C50" s="33"/>
      <c r="D50" s="281" t="s">
        <v>95</v>
      </c>
      <c r="E50" s="281"/>
      <c r="F50" s="281"/>
      <c r="G50" s="281"/>
      <c r="H50" s="33"/>
      <c r="I50" s="80" t="s">
        <v>96</v>
      </c>
    </row>
    <row r="51" spans="2:9" x14ac:dyDescent="0.2">
      <c r="B51" s="34" t="s">
        <v>11</v>
      </c>
      <c r="C51" s="282" t="s">
        <v>64</v>
      </c>
      <c r="D51" s="283"/>
      <c r="E51" s="35" t="s">
        <v>65</v>
      </c>
      <c r="F51" s="36" t="s">
        <v>12</v>
      </c>
      <c r="G51" s="36" t="s">
        <v>13</v>
      </c>
      <c r="H51" s="36" t="s">
        <v>66</v>
      </c>
      <c r="I51" s="36" t="s">
        <v>67</v>
      </c>
    </row>
    <row r="52" spans="2:9" x14ac:dyDescent="0.2">
      <c r="B52" s="49" t="s">
        <v>14</v>
      </c>
      <c r="C52" s="279"/>
      <c r="D52" s="280"/>
      <c r="E52" s="37"/>
      <c r="F52" s="16"/>
      <c r="G52" s="16"/>
      <c r="H52" s="16"/>
      <c r="I52" s="16"/>
    </row>
    <row r="53" spans="2:9" x14ac:dyDescent="0.2">
      <c r="B53" s="38" t="s">
        <v>15</v>
      </c>
      <c r="C53" s="277" t="s">
        <v>91</v>
      </c>
      <c r="D53" s="278"/>
      <c r="E53" s="39" t="s">
        <v>123</v>
      </c>
      <c r="F53" s="21"/>
      <c r="G53" s="19">
        <v>230</v>
      </c>
      <c r="H53" s="21">
        <v>230</v>
      </c>
      <c r="I53" s="40" t="s">
        <v>97</v>
      </c>
    </row>
    <row r="55" spans="2:9" ht="17" x14ac:dyDescent="0.2">
      <c r="B55" s="33"/>
      <c r="C55" s="33"/>
      <c r="D55" s="33"/>
      <c r="E55" s="281" t="s">
        <v>45</v>
      </c>
      <c r="F55" s="281"/>
      <c r="G55" s="33"/>
      <c r="H55" s="33"/>
      <c r="I55" s="80" t="s">
        <v>98</v>
      </c>
    </row>
    <row r="56" spans="2:9" x14ac:dyDescent="0.2">
      <c r="B56" s="34" t="s">
        <v>11</v>
      </c>
      <c r="C56" s="282" t="s">
        <v>64</v>
      </c>
      <c r="D56" s="283"/>
      <c r="E56" s="35" t="s">
        <v>65</v>
      </c>
      <c r="F56" s="36" t="s">
        <v>12</v>
      </c>
      <c r="G56" s="36" t="s">
        <v>13</v>
      </c>
      <c r="H56" s="36" t="s">
        <v>66</v>
      </c>
      <c r="I56" s="36" t="s">
        <v>67</v>
      </c>
    </row>
    <row r="57" spans="2:9" x14ac:dyDescent="0.2">
      <c r="B57" s="49" t="s">
        <v>14</v>
      </c>
      <c r="C57" s="279"/>
      <c r="D57" s="280"/>
      <c r="E57" s="37"/>
      <c r="F57" s="16"/>
      <c r="G57" s="16"/>
      <c r="H57" s="16"/>
      <c r="I57" s="16"/>
    </row>
    <row r="58" spans="2:9" x14ac:dyDescent="0.2">
      <c r="B58" s="38" t="s">
        <v>15</v>
      </c>
      <c r="C58" s="277" t="s">
        <v>66</v>
      </c>
      <c r="D58" s="278"/>
      <c r="E58" s="39"/>
      <c r="F58" s="21"/>
      <c r="G58" s="19"/>
      <c r="H58" s="21">
        <f>+' Chiffrier a) b) d) et e)'!D15</f>
        <v>3200</v>
      </c>
      <c r="I58" s="40" t="s">
        <v>68</v>
      </c>
    </row>
    <row r="60" spans="2:9" ht="17" x14ac:dyDescent="0.2">
      <c r="B60" s="33"/>
      <c r="C60" s="33"/>
      <c r="D60" s="281" t="s">
        <v>99</v>
      </c>
      <c r="E60" s="281"/>
      <c r="F60" s="281"/>
      <c r="G60" s="281"/>
      <c r="H60" s="33"/>
      <c r="I60" s="80" t="s">
        <v>100</v>
      </c>
    </row>
    <row r="61" spans="2:9" x14ac:dyDescent="0.2">
      <c r="B61" s="34" t="s">
        <v>11</v>
      </c>
      <c r="C61" s="282" t="s">
        <v>64</v>
      </c>
      <c r="D61" s="283"/>
      <c r="E61" s="35" t="s">
        <v>65</v>
      </c>
      <c r="F61" s="36" t="s">
        <v>12</v>
      </c>
      <c r="G61" s="36" t="s">
        <v>13</v>
      </c>
      <c r="H61" s="36" t="s">
        <v>66</v>
      </c>
      <c r="I61" s="36" t="s">
        <v>67</v>
      </c>
    </row>
    <row r="62" spans="2:9" x14ac:dyDescent="0.2">
      <c r="B62" s="49" t="s">
        <v>14</v>
      </c>
      <c r="C62" s="279"/>
      <c r="D62" s="280"/>
      <c r="E62" s="37"/>
      <c r="F62" s="16"/>
      <c r="G62" s="16"/>
      <c r="H62" s="16"/>
      <c r="I62" s="16"/>
    </row>
    <row r="63" spans="2:9" x14ac:dyDescent="0.2">
      <c r="B63" s="38" t="s">
        <v>15</v>
      </c>
      <c r="C63" s="277" t="s">
        <v>91</v>
      </c>
      <c r="D63" s="278"/>
      <c r="E63" s="39" t="s">
        <v>123</v>
      </c>
      <c r="F63" s="21"/>
      <c r="G63" s="19">
        <v>66.67</v>
      </c>
      <c r="H63" s="21">
        <f>+G63</f>
        <v>66.67</v>
      </c>
      <c r="I63" s="40" t="s">
        <v>97</v>
      </c>
    </row>
    <row r="65" spans="2:9" ht="17" x14ac:dyDescent="0.2">
      <c r="B65" s="33"/>
      <c r="C65" s="33"/>
      <c r="D65" s="33"/>
      <c r="E65" s="281" t="s">
        <v>154</v>
      </c>
      <c r="F65" s="281"/>
      <c r="G65" s="33"/>
      <c r="H65" s="33"/>
      <c r="I65" s="80" t="s">
        <v>170</v>
      </c>
    </row>
    <row r="66" spans="2:9" x14ac:dyDescent="0.2">
      <c r="B66" s="34" t="s">
        <v>11</v>
      </c>
      <c r="C66" s="282" t="s">
        <v>64</v>
      </c>
      <c r="D66" s="283"/>
      <c r="E66" s="35" t="s">
        <v>65</v>
      </c>
      <c r="F66" s="36" t="s">
        <v>12</v>
      </c>
      <c r="G66" s="36" t="s">
        <v>13</v>
      </c>
      <c r="H66" s="36" t="s">
        <v>66</v>
      </c>
      <c r="I66" s="36" t="s">
        <v>67</v>
      </c>
    </row>
    <row r="67" spans="2:9" x14ac:dyDescent="0.2">
      <c r="B67" s="49" t="s">
        <v>14</v>
      </c>
      <c r="C67" s="279"/>
      <c r="D67" s="280"/>
      <c r="E67" s="37"/>
      <c r="F67" s="16"/>
      <c r="G67" s="16"/>
      <c r="H67" s="16"/>
      <c r="I67" s="16"/>
    </row>
    <row r="68" spans="2:9" x14ac:dyDescent="0.2">
      <c r="B68" s="38" t="s">
        <v>15</v>
      </c>
      <c r="C68" s="277" t="s">
        <v>66</v>
      </c>
      <c r="D68" s="278"/>
      <c r="E68" s="39"/>
      <c r="F68" s="19"/>
      <c r="G68" s="19"/>
      <c r="H68" s="19">
        <f>+' Chiffrier a) b) d) et e)'!D16</f>
        <v>1200</v>
      </c>
      <c r="I68" s="40" t="s">
        <v>68</v>
      </c>
    </row>
    <row r="70" spans="2:9" ht="17" x14ac:dyDescent="0.2">
      <c r="B70" s="33"/>
      <c r="C70" s="33"/>
      <c r="D70" s="33"/>
      <c r="E70" s="42" t="s">
        <v>164</v>
      </c>
      <c r="F70" s="42"/>
      <c r="G70" s="33"/>
      <c r="H70" s="33"/>
      <c r="I70" s="80" t="s">
        <v>165</v>
      </c>
    </row>
    <row r="71" spans="2:9" x14ac:dyDescent="0.2">
      <c r="B71" s="34" t="s">
        <v>11</v>
      </c>
      <c r="C71" s="282" t="s">
        <v>64</v>
      </c>
      <c r="D71" s="283"/>
      <c r="E71" s="35" t="s">
        <v>65</v>
      </c>
      <c r="F71" s="36" t="s">
        <v>12</v>
      </c>
      <c r="G71" s="36" t="s">
        <v>13</v>
      </c>
      <c r="H71" s="36" t="s">
        <v>66</v>
      </c>
      <c r="I71" s="36" t="s">
        <v>67</v>
      </c>
    </row>
    <row r="72" spans="2:9" x14ac:dyDescent="0.2">
      <c r="B72" s="49" t="s">
        <v>14</v>
      </c>
      <c r="C72" s="279"/>
      <c r="D72" s="280"/>
      <c r="E72" s="37"/>
      <c r="F72" s="16"/>
      <c r="G72" s="16"/>
      <c r="H72" s="16"/>
      <c r="I72" s="16"/>
    </row>
    <row r="73" spans="2:9" x14ac:dyDescent="0.2">
      <c r="B73" s="38" t="s">
        <v>15</v>
      </c>
      <c r="C73" s="277" t="s">
        <v>91</v>
      </c>
      <c r="D73" s="278"/>
      <c r="E73" s="39" t="s">
        <v>123</v>
      </c>
      <c r="F73" s="21"/>
      <c r="G73" s="19">
        <v>8.33</v>
      </c>
      <c r="H73" s="21">
        <f>+G73</f>
        <v>8.33</v>
      </c>
      <c r="I73" s="40" t="s">
        <v>97</v>
      </c>
    </row>
    <row r="75" spans="2:9" ht="17" x14ac:dyDescent="0.2">
      <c r="B75" s="33"/>
      <c r="C75" s="33"/>
      <c r="D75" s="33"/>
      <c r="E75" s="281" t="s">
        <v>31</v>
      </c>
      <c r="F75" s="281"/>
      <c r="G75" s="33"/>
      <c r="H75" s="33"/>
      <c r="I75" s="80" t="s">
        <v>166</v>
      </c>
    </row>
    <row r="76" spans="2:9" x14ac:dyDescent="0.2">
      <c r="B76" s="34" t="s">
        <v>11</v>
      </c>
      <c r="C76" s="282" t="s">
        <v>64</v>
      </c>
      <c r="D76" s="283"/>
      <c r="E76" s="35" t="s">
        <v>65</v>
      </c>
      <c r="F76" s="36" t="s">
        <v>12</v>
      </c>
      <c r="G76" s="36" t="s">
        <v>13</v>
      </c>
      <c r="H76" s="36" t="s">
        <v>66</v>
      </c>
      <c r="I76" s="36" t="s">
        <v>67</v>
      </c>
    </row>
    <row r="77" spans="2:9" x14ac:dyDescent="0.2">
      <c r="B77" s="49" t="s">
        <v>14</v>
      </c>
      <c r="C77" s="279"/>
      <c r="D77" s="280"/>
      <c r="E77" s="37"/>
      <c r="F77" s="16"/>
      <c r="G77" s="16"/>
      <c r="H77" s="16"/>
      <c r="I77" s="16"/>
    </row>
    <row r="78" spans="2:9" x14ac:dyDescent="0.2">
      <c r="B78" s="38" t="s">
        <v>15</v>
      </c>
      <c r="C78" s="277" t="s">
        <v>66</v>
      </c>
      <c r="D78" s="278"/>
      <c r="E78" s="39"/>
      <c r="F78" s="21"/>
      <c r="G78" s="19"/>
      <c r="H78" s="21">
        <f>+' Chiffrier a) b) d) et e)'!D17</f>
        <v>1200</v>
      </c>
      <c r="I78" s="40" t="s">
        <v>68</v>
      </c>
    </row>
    <row r="80" spans="2:9" ht="17" x14ac:dyDescent="0.2">
      <c r="B80" s="33"/>
      <c r="C80" s="33"/>
      <c r="D80" s="281" t="s">
        <v>101</v>
      </c>
      <c r="E80" s="281"/>
      <c r="F80" s="281"/>
      <c r="G80" s="281"/>
      <c r="H80" s="33"/>
      <c r="I80" s="80" t="s">
        <v>167</v>
      </c>
    </row>
    <row r="81" spans="2:9" x14ac:dyDescent="0.2">
      <c r="B81" s="34" t="s">
        <v>11</v>
      </c>
      <c r="C81" s="282" t="s">
        <v>64</v>
      </c>
      <c r="D81" s="283"/>
      <c r="E81" s="35" t="s">
        <v>65</v>
      </c>
      <c r="F81" s="36" t="s">
        <v>12</v>
      </c>
      <c r="G81" s="36" t="s">
        <v>13</v>
      </c>
      <c r="H81" s="36" t="s">
        <v>66</v>
      </c>
      <c r="I81" s="36" t="s">
        <v>67</v>
      </c>
    </row>
    <row r="82" spans="2:9" x14ac:dyDescent="0.2">
      <c r="B82" s="49" t="s">
        <v>14</v>
      </c>
      <c r="C82" s="279"/>
      <c r="D82" s="280"/>
      <c r="E82" s="37"/>
      <c r="F82" s="16"/>
      <c r="G82" s="16"/>
      <c r="H82" s="16"/>
      <c r="I82" s="16"/>
    </row>
    <row r="83" spans="2:9" x14ac:dyDescent="0.2">
      <c r="B83" s="38" t="s">
        <v>15</v>
      </c>
      <c r="C83" s="277" t="s">
        <v>91</v>
      </c>
      <c r="D83" s="278"/>
      <c r="E83" s="39" t="s">
        <v>123</v>
      </c>
      <c r="F83" s="21"/>
      <c r="G83" s="19">
        <v>10</v>
      </c>
      <c r="H83" s="19">
        <v>10</v>
      </c>
      <c r="I83" s="40" t="s">
        <v>97</v>
      </c>
    </row>
    <row r="85" spans="2:9" ht="25" x14ac:dyDescent="0.2">
      <c r="B85" s="275" t="s">
        <v>4</v>
      </c>
      <c r="C85" s="276"/>
      <c r="D85" s="276"/>
      <c r="E85" s="276"/>
      <c r="F85" s="276"/>
      <c r="G85" s="276"/>
      <c r="H85" s="276"/>
      <c r="I85" s="276"/>
    </row>
    <row r="87" spans="2:9" ht="17" x14ac:dyDescent="0.2">
      <c r="B87" s="33"/>
      <c r="C87" s="33"/>
      <c r="D87" s="33"/>
      <c r="E87" s="281" t="s">
        <v>25</v>
      </c>
      <c r="F87" s="281"/>
      <c r="G87" s="33"/>
      <c r="H87" s="33"/>
      <c r="I87" s="80" t="s">
        <v>102</v>
      </c>
    </row>
    <row r="88" spans="2:9" x14ac:dyDescent="0.2">
      <c r="B88" s="34" t="s">
        <v>11</v>
      </c>
      <c r="C88" s="282" t="s">
        <v>64</v>
      </c>
      <c r="D88" s="283"/>
      <c r="E88" s="35" t="s">
        <v>65</v>
      </c>
      <c r="F88" s="36" t="s">
        <v>12</v>
      </c>
      <c r="G88" s="36" t="s">
        <v>13</v>
      </c>
      <c r="H88" s="36" t="s">
        <v>66</v>
      </c>
      <c r="I88" s="36" t="s">
        <v>67</v>
      </c>
    </row>
    <row r="89" spans="2:9" x14ac:dyDescent="0.2">
      <c r="B89" s="49" t="s">
        <v>14</v>
      </c>
      <c r="C89" s="284"/>
      <c r="D89" s="285"/>
      <c r="E89" s="37"/>
      <c r="F89" s="16"/>
      <c r="G89" s="16"/>
      <c r="H89" s="16"/>
      <c r="I89" s="16"/>
    </row>
    <row r="90" spans="2:9" x14ac:dyDescent="0.2">
      <c r="B90" s="38" t="s">
        <v>15</v>
      </c>
      <c r="C90" s="277" t="s">
        <v>66</v>
      </c>
      <c r="D90" s="278"/>
      <c r="E90" s="39"/>
      <c r="F90" s="19"/>
      <c r="G90" s="19"/>
      <c r="H90" s="19">
        <f>+' Chiffrier a) b) d) et e)'!E18</f>
        <v>804.83</v>
      </c>
      <c r="I90" s="40" t="s">
        <v>97</v>
      </c>
    </row>
    <row r="92" spans="2:9" ht="17" x14ac:dyDescent="0.2">
      <c r="B92" s="33"/>
      <c r="C92" s="33"/>
      <c r="D92" s="33"/>
      <c r="E92" s="281" t="s">
        <v>48</v>
      </c>
      <c r="F92" s="281"/>
      <c r="G92" s="33"/>
      <c r="H92" s="33"/>
      <c r="I92" s="80" t="s">
        <v>103</v>
      </c>
    </row>
    <row r="93" spans="2:9" x14ac:dyDescent="0.2">
      <c r="B93" s="34" t="s">
        <v>11</v>
      </c>
      <c r="C93" s="282" t="s">
        <v>64</v>
      </c>
      <c r="D93" s="283"/>
      <c r="E93" s="35" t="s">
        <v>65</v>
      </c>
      <c r="F93" s="36" t="s">
        <v>12</v>
      </c>
      <c r="G93" s="36" t="s">
        <v>13</v>
      </c>
      <c r="H93" s="36" t="s">
        <v>66</v>
      </c>
      <c r="I93" s="36" t="s">
        <v>67</v>
      </c>
    </row>
    <row r="94" spans="2:9" x14ac:dyDescent="0.2">
      <c r="B94" s="49" t="s">
        <v>14</v>
      </c>
      <c r="C94" s="284"/>
      <c r="D94" s="285"/>
      <c r="E94" s="37"/>
      <c r="F94" s="16"/>
      <c r="G94" s="16"/>
      <c r="H94" s="16"/>
      <c r="I94" s="16"/>
    </row>
    <row r="95" spans="2:9" x14ac:dyDescent="0.2">
      <c r="B95" s="38" t="s">
        <v>15</v>
      </c>
      <c r="C95" s="277" t="s">
        <v>66</v>
      </c>
      <c r="D95" s="278"/>
      <c r="E95" s="39"/>
      <c r="F95" s="40"/>
      <c r="G95" s="19"/>
      <c r="H95" s="19">
        <f>+' Chiffrier a) b) d) et e)'!E19</f>
        <v>272.5</v>
      </c>
      <c r="I95" s="40" t="s">
        <v>97</v>
      </c>
    </row>
    <row r="97" spans="2:9" ht="17" x14ac:dyDescent="0.2">
      <c r="B97" s="33"/>
      <c r="C97" s="33"/>
      <c r="D97" s="33"/>
      <c r="E97" s="281" t="s">
        <v>49</v>
      </c>
      <c r="F97" s="281"/>
      <c r="G97" s="33"/>
      <c r="H97" s="33"/>
      <c r="I97" s="80" t="s">
        <v>104</v>
      </c>
    </row>
    <row r="98" spans="2:9" x14ac:dyDescent="0.2">
      <c r="B98" s="34" t="s">
        <v>11</v>
      </c>
      <c r="C98" s="282" t="s">
        <v>64</v>
      </c>
      <c r="D98" s="283"/>
      <c r="E98" s="35" t="s">
        <v>65</v>
      </c>
      <c r="F98" s="36" t="s">
        <v>12</v>
      </c>
      <c r="G98" s="36" t="s">
        <v>13</v>
      </c>
      <c r="H98" s="36" t="s">
        <v>66</v>
      </c>
      <c r="I98" s="36" t="s">
        <v>67</v>
      </c>
    </row>
    <row r="99" spans="2:9" x14ac:dyDescent="0.2">
      <c r="B99" s="49" t="s">
        <v>14</v>
      </c>
      <c r="C99" s="284"/>
      <c r="D99" s="285"/>
      <c r="E99" s="37"/>
      <c r="F99" s="16"/>
      <c r="G99" s="16"/>
      <c r="H99" s="16"/>
      <c r="I99" s="16"/>
    </row>
    <row r="100" spans="2:9" x14ac:dyDescent="0.2">
      <c r="B100" s="38" t="s">
        <v>15</v>
      </c>
      <c r="C100" s="277" t="s">
        <v>66</v>
      </c>
      <c r="D100" s="278"/>
      <c r="E100" s="39"/>
      <c r="F100" s="40"/>
      <c r="G100" s="19"/>
      <c r="H100" s="19">
        <f>+' Chiffrier a) b) d) et e)'!E20</f>
        <v>543.64</v>
      </c>
      <c r="I100" s="40" t="s">
        <v>97</v>
      </c>
    </row>
    <row r="102" spans="2:9" ht="17" x14ac:dyDescent="0.2">
      <c r="B102" s="33"/>
      <c r="C102" s="33"/>
      <c r="D102" s="33"/>
      <c r="E102" s="281" t="s">
        <v>41</v>
      </c>
      <c r="F102" s="281"/>
      <c r="G102" s="33"/>
      <c r="H102" s="33"/>
      <c r="I102" s="80" t="s">
        <v>105</v>
      </c>
    </row>
    <row r="103" spans="2:9" x14ac:dyDescent="0.2">
      <c r="B103" s="34" t="s">
        <v>11</v>
      </c>
      <c r="C103" s="282" t="s">
        <v>64</v>
      </c>
      <c r="D103" s="283"/>
      <c r="E103" s="35" t="s">
        <v>65</v>
      </c>
      <c r="F103" s="36" t="s">
        <v>12</v>
      </c>
      <c r="G103" s="36" t="s">
        <v>13</v>
      </c>
      <c r="H103" s="36" t="s">
        <v>66</v>
      </c>
      <c r="I103" s="36" t="s">
        <v>67</v>
      </c>
    </row>
    <row r="104" spans="2:9" x14ac:dyDescent="0.2">
      <c r="B104" s="49" t="s">
        <v>14</v>
      </c>
      <c r="C104" s="279"/>
      <c r="D104" s="280"/>
      <c r="E104" s="37"/>
      <c r="F104" s="16"/>
      <c r="G104" s="16"/>
      <c r="H104" s="16"/>
      <c r="I104" s="16"/>
    </row>
    <row r="105" spans="2:9" x14ac:dyDescent="0.2">
      <c r="B105" s="38" t="s">
        <v>15</v>
      </c>
      <c r="C105" s="277" t="s">
        <v>91</v>
      </c>
      <c r="D105" s="278"/>
      <c r="E105" s="39" t="s">
        <v>123</v>
      </c>
      <c r="F105" s="21"/>
      <c r="G105" s="19">
        <v>90</v>
      </c>
      <c r="H105" s="21">
        <f>G105</f>
        <v>90</v>
      </c>
      <c r="I105" s="40" t="s">
        <v>97</v>
      </c>
    </row>
    <row r="107" spans="2:9" ht="17" x14ac:dyDescent="0.2">
      <c r="B107" s="33"/>
      <c r="C107" s="33"/>
      <c r="D107" s="33"/>
      <c r="E107" s="281" t="s">
        <v>40</v>
      </c>
      <c r="F107" s="281"/>
      <c r="G107" s="33"/>
      <c r="H107" s="33"/>
      <c r="I107" s="80" t="s">
        <v>106</v>
      </c>
    </row>
    <row r="108" spans="2:9" x14ac:dyDescent="0.2">
      <c r="B108" s="34" t="s">
        <v>11</v>
      </c>
      <c r="C108" s="282" t="s">
        <v>64</v>
      </c>
      <c r="D108" s="283"/>
      <c r="E108" s="35" t="s">
        <v>65</v>
      </c>
      <c r="F108" s="36" t="s">
        <v>12</v>
      </c>
      <c r="G108" s="36" t="s">
        <v>13</v>
      </c>
      <c r="H108" s="36" t="s">
        <v>66</v>
      </c>
      <c r="I108" s="36" t="s">
        <v>67</v>
      </c>
    </row>
    <row r="109" spans="2:9" x14ac:dyDescent="0.2">
      <c r="B109" s="49" t="s">
        <v>14</v>
      </c>
      <c r="C109" s="279"/>
      <c r="D109" s="280"/>
      <c r="E109" s="37"/>
      <c r="F109" s="16"/>
      <c r="G109" s="16"/>
      <c r="H109" s="16"/>
      <c r="I109" s="16"/>
    </row>
    <row r="110" spans="2:9" x14ac:dyDescent="0.2">
      <c r="B110" s="38" t="s">
        <v>15</v>
      </c>
      <c r="C110" s="277" t="s">
        <v>91</v>
      </c>
      <c r="D110" s="278"/>
      <c r="E110" s="39" t="s">
        <v>123</v>
      </c>
      <c r="F110" s="21"/>
      <c r="G110" s="19">
        <v>17.100000000000001</v>
      </c>
      <c r="H110" s="21">
        <f>G110</f>
        <v>17.100000000000001</v>
      </c>
      <c r="I110" s="40" t="s">
        <v>97</v>
      </c>
    </row>
    <row r="112" spans="2:9" ht="17" x14ac:dyDescent="0.2">
      <c r="B112" s="33"/>
      <c r="C112" s="33"/>
      <c r="D112" s="33"/>
      <c r="E112" s="281" t="s">
        <v>50</v>
      </c>
      <c r="F112" s="281"/>
      <c r="G112" s="33"/>
      <c r="H112" s="33"/>
      <c r="I112" s="80" t="s">
        <v>107</v>
      </c>
    </row>
    <row r="113" spans="2:9" x14ac:dyDescent="0.2">
      <c r="B113" s="34" t="s">
        <v>11</v>
      </c>
      <c r="C113" s="282" t="s">
        <v>64</v>
      </c>
      <c r="D113" s="283"/>
      <c r="E113" s="35" t="s">
        <v>65</v>
      </c>
      <c r="F113" s="36" t="s">
        <v>12</v>
      </c>
      <c r="G113" s="36" t="s">
        <v>13</v>
      </c>
      <c r="H113" s="36" t="s">
        <v>66</v>
      </c>
      <c r="I113" s="36" t="s">
        <v>67</v>
      </c>
    </row>
    <row r="114" spans="2:9" x14ac:dyDescent="0.2">
      <c r="B114" s="49" t="s">
        <v>14</v>
      </c>
      <c r="C114" s="284"/>
      <c r="D114" s="285"/>
      <c r="E114" s="37"/>
      <c r="F114" s="16"/>
      <c r="G114" s="16"/>
      <c r="H114" s="16"/>
      <c r="I114" s="16"/>
    </row>
    <row r="115" spans="2:9" x14ac:dyDescent="0.2">
      <c r="B115" s="38" t="s">
        <v>15</v>
      </c>
      <c r="C115" s="277" t="s">
        <v>66</v>
      </c>
      <c r="D115" s="278"/>
      <c r="E115" s="39"/>
      <c r="F115" s="40"/>
      <c r="G115" s="19"/>
      <c r="H115" s="19">
        <f>+' Chiffrier a) b) d) et e)'!E21</f>
        <v>9754</v>
      </c>
      <c r="I115" s="40" t="s">
        <v>97</v>
      </c>
    </row>
    <row r="117" spans="2:9" ht="25" x14ac:dyDescent="0.2">
      <c r="B117" s="275" t="s">
        <v>8</v>
      </c>
      <c r="C117" s="276"/>
      <c r="D117" s="276"/>
      <c r="E117" s="276"/>
      <c r="F117" s="276"/>
      <c r="G117" s="276"/>
      <c r="H117" s="276"/>
      <c r="I117" s="276"/>
    </row>
    <row r="119" spans="2:9" ht="17" x14ac:dyDescent="0.2">
      <c r="B119" s="33"/>
      <c r="C119" s="33"/>
      <c r="D119" s="33"/>
      <c r="E119" s="281" t="s">
        <v>82</v>
      </c>
      <c r="F119" s="281"/>
      <c r="G119" s="33"/>
      <c r="H119" s="33"/>
      <c r="I119" s="80" t="s">
        <v>108</v>
      </c>
    </row>
    <row r="120" spans="2:9" x14ac:dyDescent="0.2">
      <c r="B120" s="34" t="s">
        <v>11</v>
      </c>
      <c r="C120" s="282" t="s">
        <v>64</v>
      </c>
      <c r="D120" s="283"/>
      <c r="E120" s="35" t="s">
        <v>65</v>
      </c>
      <c r="F120" s="36" t="s">
        <v>12</v>
      </c>
      <c r="G120" s="36" t="s">
        <v>13</v>
      </c>
      <c r="H120" s="36" t="s">
        <v>66</v>
      </c>
      <c r="I120" s="36" t="s">
        <v>67</v>
      </c>
    </row>
    <row r="121" spans="2:9" x14ac:dyDescent="0.2">
      <c r="B121" s="49" t="s">
        <v>14</v>
      </c>
      <c r="C121" s="284"/>
      <c r="D121" s="285"/>
      <c r="E121" s="37"/>
      <c r="F121" s="16"/>
      <c r="G121" s="16"/>
      <c r="H121" s="16"/>
      <c r="I121" s="16"/>
    </row>
    <row r="122" spans="2:9" x14ac:dyDescent="0.2">
      <c r="B122" s="38" t="s">
        <v>15</v>
      </c>
      <c r="C122" s="277" t="s">
        <v>66</v>
      </c>
      <c r="D122" s="278"/>
      <c r="E122" s="39"/>
      <c r="F122" s="40"/>
      <c r="G122" s="19"/>
      <c r="H122" s="19">
        <f>+' Chiffrier a) b) d) et e)'!E22</f>
        <v>15936.1</v>
      </c>
      <c r="I122" s="40" t="s">
        <v>97</v>
      </c>
    </row>
    <row r="123" spans="2:9" x14ac:dyDescent="0.2">
      <c r="B123" s="38" t="s">
        <v>15</v>
      </c>
      <c r="C123" s="277" t="s">
        <v>159</v>
      </c>
      <c r="D123" s="278"/>
      <c r="E123" s="39" t="s">
        <v>123</v>
      </c>
      <c r="F123" s="40"/>
      <c r="G123" s="19">
        <v>2466.8200000000002</v>
      </c>
      <c r="H123" s="19">
        <f t="shared" ref="H123:H125" si="0">H122-F123+G123</f>
        <v>18402.920000000002</v>
      </c>
      <c r="I123" s="40" t="s">
        <v>97</v>
      </c>
    </row>
    <row r="124" spans="2:9" x14ac:dyDescent="0.2">
      <c r="B124" s="38" t="s">
        <v>15</v>
      </c>
      <c r="C124" s="277" t="s">
        <v>159</v>
      </c>
      <c r="D124" s="278"/>
      <c r="E124" s="39" t="s">
        <v>123</v>
      </c>
      <c r="F124" s="40"/>
      <c r="G124" s="19">
        <v>195.55</v>
      </c>
      <c r="H124" s="19">
        <f t="shared" si="0"/>
        <v>18598.47</v>
      </c>
      <c r="I124" s="40" t="s">
        <v>97</v>
      </c>
    </row>
    <row r="125" spans="2:9" x14ac:dyDescent="0.2">
      <c r="B125" s="38" t="s">
        <v>15</v>
      </c>
      <c r="C125" s="277" t="s">
        <v>159</v>
      </c>
      <c r="D125" s="278"/>
      <c r="E125" s="39" t="s">
        <v>123</v>
      </c>
      <c r="F125" s="40">
        <v>400</v>
      </c>
      <c r="G125" s="19"/>
      <c r="H125" s="19">
        <f t="shared" si="0"/>
        <v>18198.47</v>
      </c>
      <c r="I125" s="40" t="s">
        <v>97</v>
      </c>
    </row>
    <row r="127" spans="2:9" ht="17" x14ac:dyDescent="0.2">
      <c r="B127" s="33"/>
      <c r="C127" s="33"/>
      <c r="D127" s="281" t="s">
        <v>109</v>
      </c>
      <c r="E127" s="281"/>
      <c r="F127" s="281"/>
      <c r="G127" s="281"/>
      <c r="H127" s="33"/>
      <c r="I127" s="80" t="s">
        <v>110</v>
      </c>
    </row>
    <row r="128" spans="2:9" x14ac:dyDescent="0.2">
      <c r="B128" s="34" t="s">
        <v>11</v>
      </c>
      <c r="C128" s="282" t="s">
        <v>64</v>
      </c>
      <c r="D128" s="283"/>
      <c r="E128" s="35" t="s">
        <v>65</v>
      </c>
      <c r="F128" s="36" t="s">
        <v>12</v>
      </c>
      <c r="G128" s="36" t="s">
        <v>13</v>
      </c>
      <c r="H128" s="36" t="s">
        <v>66</v>
      </c>
      <c r="I128" s="36" t="s">
        <v>67</v>
      </c>
    </row>
    <row r="129" spans="2:9" x14ac:dyDescent="0.2">
      <c r="B129" s="49" t="s">
        <v>14</v>
      </c>
      <c r="C129" s="284"/>
      <c r="D129" s="285"/>
      <c r="E129" s="37"/>
      <c r="F129" s="16"/>
      <c r="G129" s="16"/>
      <c r="H129" s="16"/>
      <c r="I129" s="16"/>
    </row>
    <row r="130" spans="2:9" x14ac:dyDescent="0.2">
      <c r="B130" s="38" t="s">
        <v>15</v>
      </c>
      <c r="C130" s="277" t="s">
        <v>66</v>
      </c>
      <c r="D130" s="278"/>
      <c r="E130" s="39"/>
      <c r="F130" s="40"/>
      <c r="G130" s="19"/>
      <c r="H130" s="19">
        <f>+' Chiffrier a) b) d) et e)'!E23</f>
        <v>195.55</v>
      </c>
      <c r="I130" s="40" t="s">
        <v>97</v>
      </c>
    </row>
    <row r="131" spans="2:9" x14ac:dyDescent="0.2">
      <c r="B131" s="38" t="s">
        <v>15</v>
      </c>
      <c r="C131" s="277" t="s">
        <v>159</v>
      </c>
      <c r="D131" s="278"/>
      <c r="E131" s="39" t="s">
        <v>123</v>
      </c>
      <c r="F131" s="40">
        <v>195.55</v>
      </c>
      <c r="G131" s="19"/>
      <c r="H131" s="19">
        <f t="shared" ref="H131" si="1">H130-F131+G131</f>
        <v>0</v>
      </c>
      <c r="I131" s="40"/>
    </row>
    <row r="133" spans="2:9" ht="17" x14ac:dyDescent="0.2">
      <c r="B133" s="33"/>
      <c r="C133" s="33"/>
      <c r="D133" s="33"/>
      <c r="E133" s="281" t="s">
        <v>111</v>
      </c>
      <c r="F133" s="281"/>
      <c r="G133" s="33"/>
      <c r="H133" s="33"/>
      <c r="I133" s="80" t="s">
        <v>112</v>
      </c>
    </row>
    <row r="134" spans="2:9" x14ac:dyDescent="0.2">
      <c r="B134" s="34" t="s">
        <v>11</v>
      </c>
      <c r="C134" s="282" t="s">
        <v>64</v>
      </c>
      <c r="D134" s="283"/>
      <c r="E134" s="35" t="s">
        <v>65</v>
      </c>
      <c r="F134" s="36" t="s">
        <v>12</v>
      </c>
      <c r="G134" s="36" t="s">
        <v>13</v>
      </c>
      <c r="H134" s="36" t="s">
        <v>66</v>
      </c>
      <c r="I134" s="36" t="s">
        <v>67</v>
      </c>
    </row>
    <row r="135" spans="2:9" x14ac:dyDescent="0.2">
      <c r="B135" s="49" t="s">
        <v>14</v>
      </c>
      <c r="C135" s="284"/>
      <c r="D135" s="285"/>
      <c r="E135" s="37"/>
      <c r="F135" s="16"/>
      <c r="G135" s="16"/>
      <c r="H135" s="16"/>
      <c r="I135" s="16"/>
    </row>
    <row r="136" spans="2:9" x14ac:dyDescent="0.2">
      <c r="B136" s="38" t="s">
        <v>15</v>
      </c>
      <c r="C136" s="277" t="s">
        <v>66</v>
      </c>
      <c r="D136" s="278"/>
      <c r="E136" s="39"/>
      <c r="F136" s="40"/>
      <c r="G136" s="19"/>
      <c r="H136" s="19">
        <f>+' Chiffrier a) b) d) et e)'!D24</f>
        <v>400</v>
      </c>
      <c r="I136" s="40" t="s">
        <v>68</v>
      </c>
    </row>
    <row r="137" spans="2:9" x14ac:dyDescent="0.2">
      <c r="B137" s="38" t="s">
        <v>15</v>
      </c>
      <c r="C137" s="277" t="s">
        <v>159</v>
      </c>
      <c r="D137" s="278"/>
      <c r="E137" s="39" t="s">
        <v>123</v>
      </c>
      <c r="F137" s="40"/>
      <c r="G137" s="19">
        <v>400</v>
      </c>
      <c r="H137" s="19">
        <f>+H136-G137</f>
        <v>0</v>
      </c>
      <c r="I137" s="40"/>
    </row>
    <row r="139" spans="2:9" ht="25" x14ac:dyDescent="0.2">
      <c r="B139" s="275" t="s">
        <v>199</v>
      </c>
      <c r="C139" s="276"/>
      <c r="D139" s="276"/>
      <c r="E139" s="276"/>
      <c r="F139" s="276"/>
      <c r="G139" s="276"/>
      <c r="H139" s="276"/>
      <c r="I139" s="276"/>
    </row>
    <row r="141" spans="2:9" ht="17" x14ac:dyDescent="0.2">
      <c r="B141" s="33"/>
      <c r="C141" s="33"/>
      <c r="D141" s="33"/>
      <c r="E141" s="281" t="s">
        <v>52</v>
      </c>
      <c r="F141" s="281"/>
      <c r="G141" s="33"/>
      <c r="H141" s="33"/>
      <c r="I141" s="80" t="s">
        <v>113</v>
      </c>
    </row>
    <row r="142" spans="2:9" x14ac:dyDescent="0.2">
      <c r="B142" s="34" t="s">
        <v>11</v>
      </c>
      <c r="C142" s="282" t="s">
        <v>64</v>
      </c>
      <c r="D142" s="283"/>
      <c r="E142" s="35" t="s">
        <v>65</v>
      </c>
      <c r="F142" s="36" t="s">
        <v>12</v>
      </c>
      <c r="G142" s="36" t="s">
        <v>13</v>
      </c>
      <c r="H142" s="36" t="s">
        <v>66</v>
      </c>
      <c r="I142" s="36" t="s">
        <v>67</v>
      </c>
    </row>
    <row r="143" spans="2:9" x14ac:dyDescent="0.2">
      <c r="B143" s="49" t="s">
        <v>14</v>
      </c>
      <c r="C143" s="284"/>
      <c r="D143" s="285"/>
      <c r="E143" s="37"/>
      <c r="F143" s="16"/>
      <c r="G143" s="16"/>
      <c r="H143" s="16"/>
      <c r="I143" s="16"/>
    </row>
    <row r="144" spans="2:9" x14ac:dyDescent="0.2">
      <c r="B144" s="38" t="s">
        <v>15</v>
      </c>
      <c r="C144" s="277" t="s">
        <v>66</v>
      </c>
      <c r="D144" s="278"/>
      <c r="E144" s="39"/>
      <c r="F144" s="40"/>
      <c r="G144" s="19"/>
      <c r="H144" s="19">
        <f>+' Chiffrier a) b) d) et e)'!E25</f>
        <v>5450</v>
      </c>
      <c r="I144" s="40" t="s">
        <v>97</v>
      </c>
    </row>
    <row r="145" spans="2:9" x14ac:dyDescent="0.2">
      <c r="B145" s="38" t="s">
        <v>15</v>
      </c>
      <c r="C145" s="277" t="s">
        <v>159</v>
      </c>
      <c r="D145" s="278"/>
      <c r="E145" s="39" t="s">
        <v>123</v>
      </c>
      <c r="F145" s="40">
        <v>5450</v>
      </c>
      <c r="G145" s="19"/>
      <c r="H145" s="19">
        <f>+H144-F145</f>
        <v>0</v>
      </c>
      <c r="I145" s="40"/>
    </row>
    <row r="147" spans="2:9" ht="25" x14ac:dyDescent="0.2">
      <c r="B147" s="275" t="s">
        <v>200</v>
      </c>
      <c r="C147" s="276"/>
      <c r="D147" s="276"/>
      <c r="E147" s="276"/>
      <c r="F147" s="276"/>
      <c r="G147" s="276"/>
      <c r="H147" s="276"/>
      <c r="I147" s="276"/>
    </row>
    <row r="149" spans="2:9" ht="17" x14ac:dyDescent="0.2">
      <c r="B149" s="33"/>
      <c r="C149" s="33"/>
      <c r="D149" s="33"/>
      <c r="E149" s="281" t="s">
        <v>17</v>
      </c>
      <c r="F149" s="281"/>
      <c r="G149" s="33"/>
      <c r="H149" s="33"/>
      <c r="I149" s="80" t="s">
        <v>114</v>
      </c>
    </row>
    <row r="150" spans="2:9" x14ac:dyDescent="0.2">
      <c r="B150" s="34" t="s">
        <v>11</v>
      </c>
      <c r="C150" s="282" t="s">
        <v>64</v>
      </c>
      <c r="D150" s="283"/>
      <c r="E150" s="35" t="s">
        <v>65</v>
      </c>
      <c r="F150" s="36" t="s">
        <v>12</v>
      </c>
      <c r="G150" s="36" t="s">
        <v>13</v>
      </c>
      <c r="H150" s="36" t="s">
        <v>66</v>
      </c>
      <c r="I150" s="36" t="s">
        <v>67</v>
      </c>
    </row>
    <row r="151" spans="2:9" x14ac:dyDescent="0.2">
      <c r="B151" s="49" t="s">
        <v>14</v>
      </c>
      <c r="C151" s="284"/>
      <c r="D151" s="285"/>
      <c r="E151" s="37"/>
      <c r="F151" s="16"/>
      <c r="G151" s="16"/>
      <c r="H151" s="16"/>
      <c r="I151" s="16"/>
    </row>
    <row r="152" spans="2:9" x14ac:dyDescent="0.2">
      <c r="B152" s="38" t="s">
        <v>15</v>
      </c>
      <c r="C152" s="277" t="s">
        <v>66</v>
      </c>
      <c r="D152" s="278"/>
      <c r="E152" s="39"/>
      <c r="F152" s="40"/>
      <c r="G152" s="19"/>
      <c r="H152" s="19">
        <f>+' Chiffrier a) b) d) et e)'!D26</f>
        <v>400</v>
      </c>
      <c r="I152" s="40" t="s">
        <v>68</v>
      </c>
    </row>
    <row r="153" spans="2:9" x14ac:dyDescent="0.2">
      <c r="B153" s="38" t="s">
        <v>15</v>
      </c>
      <c r="C153" s="277" t="s">
        <v>91</v>
      </c>
      <c r="D153" s="278"/>
      <c r="E153" s="39" t="s">
        <v>123</v>
      </c>
      <c r="F153" s="40">
        <v>90</v>
      </c>
      <c r="G153" s="19"/>
      <c r="H153" s="19">
        <f>H152+F153</f>
        <v>490</v>
      </c>
      <c r="I153" s="40" t="s">
        <v>68</v>
      </c>
    </row>
    <row r="154" spans="2:9" x14ac:dyDescent="0.2">
      <c r="B154" s="38" t="s">
        <v>15</v>
      </c>
      <c r="C154" s="277" t="s">
        <v>159</v>
      </c>
      <c r="D154" s="278"/>
      <c r="E154" s="39" t="s">
        <v>123</v>
      </c>
      <c r="F154" s="40"/>
      <c r="G154" s="19">
        <v>490</v>
      </c>
      <c r="H154" s="19">
        <v>0</v>
      </c>
      <c r="I154" s="40"/>
    </row>
    <row r="156" spans="2:9" ht="17" x14ac:dyDescent="0.2">
      <c r="B156" s="33"/>
      <c r="C156" s="33"/>
      <c r="D156" s="33"/>
      <c r="E156" s="281" t="s">
        <v>53</v>
      </c>
      <c r="F156" s="281"/>
      <c r="G156" s="33"/>
      <c r="H156" s="33"/>
      <c r="I156" s="80" t="s">
        <v>115</v>
      </c>
    </row>
    <row r="157" spans="2:9" x14ac:dyDescent="0.2">
      <c r="B157" s="34" t="s">
        <v>11</v>
      </c>
      <c r="C157" s="282" t="s">
        <v>64</v>
      </c>
      <c r="D157" s="283"/>
      <c r="E157" s="35" t="s">
        <v>65</v>
      </c>
      <c r="F157" s="36" t="s">
        <v>12</v>
      </c>
      <c r="G157" s="36" t="s">
        <v>13</v>
      </c>
      <c r="H157" s="36" t="s">
        <v>66</v>
      </c>
      <c r="I157" s="36" t="s">
        <v>67</v>
      </c>
    </row>
    <row r="158" spans="2:9" x14ac:dyDescent="0.2">
      <c r="B158" s="49" t="s">
        <v>14</v>
      </c>
      <c r="C158" s="284"/>
      <c r="D158" s="285"/>
      <c r="E158" s="37"/>
      <c r="F158" s="16"/>
      <c r="G158" s="16"/>
      <c r="H158" s="16"/>
      <c r="I158" s="16"/>
    </row>
    <row r="159" spans="2:9" x14ac:dyDescent="0.2">
      <c r="B159" s="38" t="s">
        <v>15</v>
      </c>
      <c r="C159" s="277" t="s">
        <v>66</v>
      </c>
      <c r="D159" s="278"/>
      <c r="E159" s="39"/>
      <c r="F159" s="40"/>
      <c r="G159" s="19"/>
      <c r="H159" s="19">
        <f>+' Chiffrier a) b) d) et e)'!D27</f>
        <v>1200</v>
      </c>
      <c r="I159" s="40" t="s">
        <v>68</v>
      </c>
    </row>
    <row r="160" spans="2:9" x14ac:dyDescent="0.2">
      <c r="B160" s="38" t="s">
        <v>15</v>
      </c>
      <c r="C160" s="277" t="s">
        <v>159</v>
      </c>
      <c r="D160" s="278"/>
      <c r="E160" s="39" t="s">
        <v>123</v>
      </c>
      <c r="F160" s="40"/>
      <c r="G160" s="19">
        <v>1200</v>
      </c>
      <c r="H160" s="19">
        <v>0</v>
      </c>
      <c r="I160" s="40"/>
    </row>
    <row r="162" spans="2:9" ht="17" x14ac:dyDescent="0.2">
      <c r="B162" s="33"/>
      <c r="C162" s="33"/>
      <c r="D162" s="33"/>
      <c r="E162" s="281" t="s">
        <v>19</v>
      </c>
      <c r="F162" s="281"/>
      <c r="G162" s="33"/>
      <c r="H162" s="33"/>
      <c r="I162" s="80" t="s">
        <v>116</v>
      </c>
    </row>
    <row r="163" spans="2:9" x14ac:dyDescent="0.2">
      <c r="B163" s="34" t="s">
        <v>11</v>
      </c>
      <c r="C163" s="282" t="s">
        <v>64</v>
      </c>
      <c r="D163" s="283"/>
      <c r="E163" s="35" t="s">
        <v>65</v>
      </c>
      <c r="F163" s="36" t="s">
        <v>12</v>
      </c>
      <c r="G163" s="36" t="s">
        <v>13</v>
      </c>
      <c r="H163" s="36" t="s">
        <v>66</v>
      </c>
      <c r="I163" s="36" t="s">
        <v>67</v>
      </c>
    </row>
    <row r="164" spans="2:9" x14ac:dyDescent="0.2">
      <c r="B164" s="49" t="s">
        <v>14</v>
      </c>
      <c r="C164" s="284"/>
      <c r="D164" s="285"/>
      <c r="E164" s="37"/>
      <c r="F164" s="16"/>
      <c r="G164" s="16"/>
      <c r="H164" s="16"/>
      <c r="I164" s="16"/>
    </row>
    <row r="165" spans="2:9" x14ac:dyDescent="0.2">
      <c r="B165" s="38" t="s">
        <v>15</v>
      </c>
      <c r="C165" s="277" t="s">
        <v>66</v>
      </c>
      <c r="D165" s="278"/>
      <c r="E165" s="39"/>
      <c r="F165" s="40"/>
      <c r="G165" s="19"/>
      <c r="H165" s="19">
        <f>+' Chiffrier a) b) d) et e)'!D28</f>
        <v>250</v>
      </c>
      <c r="I165" s="40" t="s">
        <v>68</v>
      </c>
    </row>
    <row r="166" spans="2:9" x14ac:dyDescent="0.2">
      <c r="B166" s="38" t="s">
        <v>15</v>
      </c>
      <c r="C166" s="277" t="s">
        <v>91</v>
      </c>
      <c r="D166" s="278"/>
      <c r="E166" s="39" t="s">
        <v>123</v>
      </c>
      <c r="F166" s="40"/>
      <c r="G166" s="19">
        <v>125</v>
      </c>
      <c r="H166" s="19">
        <v>125</v>
      </c>
      <c r="I166" s="40" t="s">
        <v>68</v>
      </c>
    </row>
    <row r="167" spans="2:9" x14ac:dyDescent="0.2">
      <c r="B167" s="38" t="s">
        <v>15</v>
      </c>
      <c r="C167" s="277" t="s">
        <v>159</v>
      </c>
      <c r="D167" s="278"/>
      <c r="E167" s="39" t="s">
        <v>123</v>
      </c>
      <c r="F167" s="40"/>
      <c r="G167" s="19">
        <v>125</v>
      </c>
      <c r="H167" s="19">
        <v>0</v>
      </c>
      <c r="I167" s="40"/>
    </row>
    <row r="169" spans="2:9" ht="17" x14ac:dyDescent="0.2">
      <c r="B169" s="33"/>
      <c r="C169" s="33"/>
      <c r="D169" s="33"/>
      <c r="E169" s="281" t="s">
        <v>35</v>
      </c>
      <c r="F169" s="281"/>
      <c r="G169" s="33"/>
      <c r="H169" s="33"/>
      <c r="I169" s="80" t="s">
        <v>117</v>
      </c>
    </row>
    <row r="170" spans="2:9" x14ac:dyDescent="0.2">
      <c r="B170" s="34" t="s">
        <v>11</v>
      </c>
      <c r="C170" s="282" t="s">
        <v>64</v>
      </c>
      <c r="D170" s="283"/>
      <c r="E170" s="35" t="s">
        <v>65</v>
      </c>
      <c r="F170" s="36" t="s">
        <v>12</v>
      </c>
      <c r="G170" s="36" t="s">
        <v>13</v>
      </c>
      <c r="H170" s="36" t="s">
        <v>66</v>
      </c>
      <c r="I170" s="36" t="s">
        <v>67</v>
      </c>
    </row>
    <row r="171" spans="2:9" x14ac:dyDescent="0.2">
      <c r="B171" s="49" t="s">
        <v>14</v>
      </c>
      <c r="C171" s="284"/>
      <c r="D171" s="285"/>
      <c r="E171" s="37"/>
      <c r="F171" s="16"/>
      <c r="G171" s="16"/>
      <c r="H171" s="16"/>
      <c r="I171" s="16"/>
    </row>
    <row r="172" spans="2:9" x14ac:dyDescent="0.2">
      <c r="B172" s="38" t="s">
        <v>15</v>
      </c>
      <c r="C172" s="277" t="s">
        <v>66</v>
      </c>
      <c r="D172" s="278"/>
      <c r="E172" s="39"/>
      <c r="F172" s="40"/>
      <c r="G172" s="19"/>
      <c r="H172" s="19">
        <f>+' Chiffrier a) b) d) et e)'!D29</f>
        <v>89</v>
      </c>
      <c r="I172" s="40" t="s">
        <v>68</v>
      </c>
    </row>
    <row r="173" spans="2:9" x14ac:dyDescent="0.2">
      <c r="B173" s="38" t="s">
        <v>15</v>
      </c>
      <c r="C173" s="277" t="s">
        <v>91</v>
      </c>
      <c r="D173" s="278"/>
      <c r="E173" s="39" t="s">
        <v>123</v>
      </c>
      <c r="F173" s="40">
        <v>100</v>
      </c>
      <c r="G173" s="19"/>
      <c r="H173" s="19">
        <f>H172+F173</f>
        <v>189</v>
      </c>
      <c r="I173" s="40" t="s">
        <v>68</v>
      </c>
    </row>
    <row r="174" spans="2:9" x14ac:dyDescent="0.2">
      <c r="B174" s="38" t="s">
        <v>15</v>
      </c>
      <c r="C174" s="277" t="s">
        <v>159</v>
      </c>
      <c r="D174" s="278"/>
      <c r="E174" s="39" t="s">
        <v>123</v>
      </c>
      <c r="F174" s="40"/>
      <c r="G174" s="19">
        <v>189</v>
      </c>
      <c r="H174" s="19">
        <v>0</v>
      </c>
      <c r="I174" s="40"/>
    </row>
    <row r="176" spans="2:9" ht="17" x14ac:dyDescent="0.2">
      <c r="B176" s="33"/>
      <c r="C176" s="33"/>
      <c r="D176" s="281" t="s">
        <v>118</v>
      </c>
      <c r="E176" s="281"/>
      <c r="F176" s="281"/>
      <c r="G176" s="281"/>
      <c r="H176" s="33"/>
      <c r="I176" s="80" t="s">
        <v>119</v>
      </c>
    </row>
    <row r="177" spans="2:9" x14ac:dyDescent="0.2">
      <c r="B177" s="34" t="s">
        <v>11</v>
      </c>
      <c r="C177" s="282" t="s">
        <v>64</v>
      </c>
      <c r="D177" s="283"/>
      <c r="E177" s="35" t="s">
        <v>65</v>
      </c>
      <c r="F177" s="36" t="s">
        <v>12</v>
      </c>
      <c r="G177" s="36" t="s">
        <v>13</v>
      </c>
      <c r="H177" s="36" t="s">
        <v>66</v>
      </c>
      <c r="I177" s="36" t="s">
        <v>67</v>
      </c>
    </row>
    <row r="178" spans="2:9" x14ac:dyDescent="0.2">
      <c r="B178" s="49" t="s">
        <v>14</v>
      </c>
      <c r="C178" s="279"/>
      <c r="D178" s="280"/>
      <c r="E178" s="37"/>
      <c r="F178" s="16"/>
      <c r="G178" s="16"/>
      <c r="H178" s="16"/>
      <c r="I178" s="16"/>
    </row>
    <row r="179" spans="2:9" x14ac:dyDescent="0.2">
      <c r="B179" s="38" t="s">
        <v>15</v>
      </c>
      <c r="C179" s="277" t="s">
        <v>66</v>
      </c>
      <c r="D179" s="278"/>
      <c r="E179" s="39"/>
      <c r="F179" s="40"/>
      <c r="G179" s="19"/>
      <c r="H179" s="19">
        <f>+' Chiffrier a) b) d) et e)'!D30</f>
        <v>152</v>
      </c>
      <c r="I179" s="40" t="s">
        <v>68</v>
      </c>
    </row>
    <row r="180" spans="2:9" x14ac:dyDescent="0.2">
      <c r="B180" s="38" t="s">
        <v>15</v>
      </c>
      <c r="C180" s="277" t="s">
        <v>159</v>
      </c>
      <c r="D180" s="278"/>
      <c r="E180" s="39" t="s">
        <v>123</v>
      </c>
      <c r="F180" s="19"/>
      <c r="G180" s="19">
        <v>152</v>
      </c>
      <c r="H180" s="19">
        <v>0</v>
      </c>
      <c r="I180" s="40"/>
    </row>
    <row r="182" spans="2:9" ht="17" x14ac:dyDescent="0.2">
      <c r="B182" s="33"/>
      <c r="C182" s="33"/>
      <c r="D182" s="281" t="s">
        <v>55</v>
      </c>
      <c r="E182" s="281"/>
      <c r="F182" s="281"/>
      <c r="G182" s="281"/>
      <c r="H182" s="33"/>
      <c r="I182" s="80" t="s">
        <v>120</v>
      </c>
    </row>
    <row r="183" spans="2:9" x14ac:dyDescent="0.2">
      <c r="B183" s="34" t="s">
        <v>11</v>
      </c>
      <c r="C183" s="282" t="s">
        <v>64</v>
      </c>
      <c r="D183" s="283"/>
      <c r="E183" s="35" t="s">
        <v>65</v>
      </c>
      <c r="F183" s="36" t="s">
        <v>12</v>
      </c>
      <c r="G183" s="36" t="s">
        <v>13</v>
      </c>
      <c r="H183" s="36" t="s">
        <v>66</v>
      </c>
      <c r="I183" s="36" t="s">
        <v>67</v>
      </c>
    </row>
    <row r="184" spans="2:9" x14ac:dyDescent="0.2">
      <c r="B184" s="49" t="s">
        <v>14</v>
      </c>
      <c r="C184" s="279"/>
      <c r="D184" s="280"/>
      <c r="E184" s="37"/>
      <c r="F184" s="16"/>
      <c r="G184" s="16"/>
      <c r="H184" s="16"/>
      <c r="I184" s="16"/>
    </row>
    <row r="185" spans="2:9" x14ac:dyDescent="0.2">
      <c r="B185" s="38" t="s">
        <v>15</v>
      </c>
      <c r="C185" s="277" t="s">
        <v>66</v>
      </c>
      <c r="D185" s="278"/>
      <c r="E185" s="39"/>
      <c r="F185" s="40"/>
      <c r="G185" s="19"/>
      <c r="H185" s="19">
        <f>+' Chiffrier a) b) d) et e)'!D31</f>
        <v>81.08</v>
      </c>
      <c r="I185" s="40" t="s">
        <v>68</v>
      </c>
    </row>
    <row r="186" spans="2:9" x14ac:dyDescent="0.2">
      <c r="B186" s="38" t="s">
        <v>15</v>
      </c>
      <c r="C186" s="277" t="s">
        <v>159</v>
      </c>
      <c r="D186" s="278"/>
      <c r="E186" s="39" t="s">
        <v>123</v>
      </c>
      <c r="F186" s="19"/>
      <c r="G186" s="19">
        <v>81.08</v>
      </c>
      <c r="H186" s="19">
        <v>0</v>
      </c>
      <c r="I186" s="40"/>
    </row>
    <row r="188" spans="2:9" ht="17" x14ac:dyDescent="0.2">
      <c r="B188" s="33"/>
      <c r="C188" s="33"/>
      <c r="D188" s="281" t="s">
        <v>20</v>
      </c>
      <c r="E188" s="281"/>
      <c r="F188" s="281"/>
      <c r="G188" s="281"/>
      <c r="H188" s="33"/>
      <c r="I188" s="80" t="s">
        <v>121</v>
      </c>
    </row>
    <row r="189" spans="2:9" x14ac:dyDescent="0.2">
      <c r="B189" s="34" t="s">
        <v>11</v>
      </c>
      <c r="C189" s="282" t="s">
        <v>64</v>
      </c>
      <c r="D189" s="283"/>
      <c r="E189" s="35" t="s">
        <v>65</v>
      </c>
      <c r="F189" s="36" t="s">
        <v>12</v>
      </c>
      <c r="G189" s="36" t="s">
        <v>13</v>
      </c>
      <c r="H189" s="36" t="s">
        <v>66</v>
      </c>
      <c r="I189" s="36" t="s">
        <v>67</v>
      </c>
    </row>
    <row r="190" spans="2:9" x14ac:dyDescent="0.2">
      <c r="B190" s="49" t="s">
        <v>14</v>
      </c>
      <c r="C190" s="279"/>
      <c r="D190" s="280"/>
      <c r="E190" s="37"/>
      <c r="F190" s="16"/>
      <c r="G190" s="16"/>
      <c r="H190" s="16"/>
      <c r="I190" s="16"/>
    </row>
    <row r="191" spans="2:9" x14ac:dyDescent="0.2">
      <c r="B191" s="38" t="s">
        <v>15</v>
      </c>
      <c r="C191" s="277" t="s">
        <v>66</v>
      </c>
      <c r="D191" s="278"/>
      <c r="E191" s="39"/>
      <c r="F191" s="40"/>
      <c r="G191" s="19"/>
      <c r="H191" s="19">
        <f>+' Chiffrier a) b) d) et e)'!D32</f>
        <v>120</v>
      </c>
      <c r="I191" s="40" t="s">
        <v>68</v>
      </c>
    </row>
    <row r="192" spans="2:9" x14ac:dyDescent="0.2">
      <c r="B192" s="38" t="s">
        <v>15</v>
      </c>
      <c r="C192" s="277" t="s">
        <v>159</v>
      </c>
      <c r="D192" s="278"/>
      <c r="E192" s="39" t="s">
        <v>123</v>
      </c>
      <c r="F192" s="19"/>
      <c r="G192" s="19">
        <v>120</v>
      </c>
      <c r="H192" s="19">
        <v>0</v>
      </c>
      <c r="I192" s="40"/>
    </row>
    <row r="194" spans="2:9" ht="17" x14ac:dyDescent="0.2">
      <c r="B194" s="33"/>
      <c r="C194" s="33"/>
      <c r="D194" s="281" t="s">
        <v>37</v>
      </c>
      <c r="E194" s="281"/>
      <c r="F194" s="281"/>
      <c r="G194" s="281"/>
      <c r="H194" s="33"/>
      <c r="I194" s="80" t="s">
        <v>122</v>
      </c>
    </row>
    <row r="195" spans="2:9" x14ac:dyDescent="0.2">
      <c r="B195" s="34" t="s">
        <v>11</v>
      </c>
      <c r="C195" s="282" t="s">
        <v>64</v>
      </c>
      <c r="D195" s="283"/>
      <c r="E195" s="35" t="s">
        <v>65</v>
      </c>
      <c r="F195" s="36" t="s">
        <v>12</v>
      </c>
      <c r="G195" s="36" t="s">
        <v>13</v>
      </c>
      <c r="H195" s="36" t="s">
        <v>66</v>
      </c>
      <c r="I195" s="36" t="s">
        <v>67</v>
      </c>
    </row>
    <row r="196" spans="2:9" x14ac:dyDescent="0.2">
      <c r="B196" s="49" t="s">
        <v>14</v>
      </c>
      <c r="C196" s="279"/>
      <c r="D196" s="280"/>
      <c r="E196" s="37"/>
      <c r="F196" s="16"/>
      <c r="G196" s="16"/>
      <c r="H196" s="16"/>
      <c r="I196" s="16"/>
    </row>
    <row r="197" spans="2:9" x14ac:dyDescent="0.2">
      <c r="B197" s="38" t="s">
        <v>15</v>
      </c>
      <c r="C197" s="277" t="s">
        <v>91</v>
      </c>
      <c r="D197" s="278"/>
      <c r="E197" s="39" t="s">
        <v>123</v>
      </c>
      <c r="F197" s="21">
        <v>40</v>
      </c>
      <c r="G197" s="19"/>
      <c r="H197" s="19">
        <f>H196+F197</f>
        <v>40</v>
      </c>
      <c r="I197" s="40" t="s">
        <v>68</v>
      </c>
    </row>
    <row r="198" spans="2:9" x14ac:dyDescent="0.2">
      <c r="B198" s="38" t="s">
        <v>15</v>
      </c>
      <c r="C198" s="277" t="s">
        <v>159</v>
      </c>
      <c r="D198" s="278"/>
      <c r="E198" s="39" t="s">
        <v>123</v>
      </c>
      <c r="F198" s="19"/>
      <c r="G198" s="19">
        <v>40</v>
      </c>
      <c r="H198" s="19">
        <v>0</v>
      </c>
      <c r="I198" s="40"/>
    </row>
    <row r="200" spans="2:9" ht="17" x14ac:dyDescent="0.2">
      <c r="B200" s="33"/>
      <c r="C200" s="33"/>
      <c r="D200" s="281" t="s">
        <v>18</v>
      </c>
      <c r="E200" s="281"/>
      <c r="F200" s="281"/>
      <c r="G200" s="281"/>
      <c r="H200" s="33"/>
      <c r="I200" s="80" t="s">
        <v>124</v>
      </c>
    </row>
    <row r="201" spans="2:9" x14ac:dyDescent="0.2">
      <c r="B201" s="34" t="s">
        <v>11</v>
      </c>
      <c r="C201" s="282" t="s">
        <v>64</v>
      </c>
      <c r="D201" s="283"/>
      <c r="E201" s="35" t="s">
        <v>65</v>
      </c>
      <c r="F201" s="36" t="s">
        <v>12</v>
      </c>
      <c r="G201" s="36" t="s">
        <v>13</v>
      </c>
      <c r="H201" s="36" t="s">
        <v>66</v>
      </c>
      <c r="I201" s="36" t="s">
        <v>67</v>
      </c>
    </row>
    <row r="202" spans="2:9" x14ac:dyDescent="0.2">
      <c r="B202" s="49" t="s">
        <v>14</v>
      </c>
      <c r="C202" s="279"/>
      <c r="D202" s="280"/>
      <c r="E202" s="37"/>
      <c r="F202" s="16"/>
      <c r="G202" s="16"/>
      <c r="H202" s="16"/>
      <c r="I202" s="16"/>
    </row>
    <row r="203" spans="2:9" x14ac:dyDescent="0.2">
      <c r="B203" s="38" t="s">
        <v>15</v>
      </c>
      <c r="C203" s="277" t="s">
        <v>66</v>
      </c>
      <c r="D203" s="278"/>
      <c r="E203" s="39"/>
      <c r="F203" s="40"/>
      <c r="G203" s="19"/>
      <c r="H203" s="19">
        <f>+' Chiffrier a) b) d) et e)'!D33</f>
        <v>165</v>
      </c>
      <c r="I203" s="40" t="s">
        <v>68</v>
      </c>
    </row>
    <row r="204" spans="2:9" x14ac:dyDescent="0.2">
      <c r="B204" s="38" t="s">
        <v>15</v>
      </c>
      <c r="C204" s="277" t="s">
        <v>159</v>
      </c>
      <c r="D204" s="278"/>
      <c r="E204" s="39" t="s">
        <v>123</v>
      </c>
      <c r="F204" s="19"/>
      <c r="G204" s="19">
        <v>165</v>
      </c>
      <c r="H204" s="19">
        <v>0</v>
      </c>
      <c r="I204" s="40"/>
    </row>
    <row r="206" spans="2:9" ht="17" x14ac:dyDescent="0.2">
      <c r="B206" s="33"/>
      <c r="C206" s="33"/>
      <c r="D206" s="281" t="s">
        <v>183</v>
      </c>
      <c r="E206" s="281"/>
      <c r="F206" s="281"/>
      <c r="G206" s="281"/>
      <c r="H206" s="33"/>
      <c r="I206" s="80" t="s">
        <v>125</v>
      </c>
    </row>
    <row r="207" spans="2:9" x14ac:dyDescent="0.2">
      <c r="B207" s="34" t="s">
        <v>11</v>
      </c>
      <c r="C207" s="282" t="s">
        <v>64</v>
      </c>
      <c r="D207" s="283"/>
      <c r="E207" s="35" t="s">
        <v>65</v>
      </c>
      <c r="F207" s="36" t="s">
        <v>12</v>
      </c>
      <c r="G207" s="36" t="s">
        <v>13</v>
      </c>
      <c r="H207" s="36" t="s">
        <v>66</v>
      </c>
      <c r="I207" s="36" t="s">
        <v>67</v>
      </c>
    </row>
    <row r="208" spans="2:9" x14ac:dyDescent="0.2">
      <c r="B208" s="49" t="s">
        <v>14</v>
      </c>
      <c r="C208" s="279"/>
      <c r="D208" s="280"/>
      <c r="E208" s="37"/>
      <c r="F208" s="16"/>
      <c r="G208" s="16"/>
      <c r="H208" s="16"/>
      <c r="I208" s="16"/>
    </row>
    <row r="209" spans="2:9" x14ac:dyDescent="0.2">
      <c r="B209" s="38" t="s">
        <v>15</v>
      </c>
      <c r="C209" s="277" t="s">
        <v>66</v>
      </c>
      <c r="D209" s="278"/>
      <c r="E209" s="39"/>
      <c r="F209" s="40"/>
      <c r="G209" s="19"/>
      <c r="H209" s="19">
        <f>+' Chiffrier a) b) d) et e)'!D34</f>
        <v>67</v>
      </c>
      <c r="I209" s="40" t="s">
        <v>68</v>
      </c>
    </row>
    <row r="210" spans="2:9" x14ac:dyDescent="0.2">
      <c r="B210" s="38" t="s">
        <v>15</v>
      </c>
      <c r="C210" s="277" t="s">
        <v>91</v>
      </c>
      <c r="D210" s="278"/>
      <c r="E210" s="39" t="s">
        <v>123</v>
      </c>
      <c r="F210" s="19">
        <v>17.100000000000001</v>
      </c>
      <c r="G210" s="19"/>
      <c r="H210" s="19">
        <f>H209+F210</f>
        <v>84.1</v>
      </c>
      <c r="I210" s="40" t="s">
        <v>68</v>
      </c>
    </row>
    <row r="211" spans="2:9" x14ac:dyDescent="0.2">
      <c r="B211" s="38" t="s">
        <v>15</v>
      </c>
      <c r="C211" s="277" t="s">
        <v>159</v>
      </c>
      <c r="D211" s="278"/>
      <c r="E211" s="39" t="s">
        <v>123</v>
      </c>
      <c r="F211" s="19"/>
      <c r="G211" s="19">
        <f>+H210</f>
        <v>84.1</v>
      </c>
      <c r="H211" s="19">
        <v>0</v>
      </c>
      <c r="I211" s="40"/>
    </row>
    <row r="213" spans="2:9" ht="17" x14ac:dyDescent="0.2">
      <c r="B213" s="33"/>
      <c r="C213" s="33"/>
      <c r="D213" s="281" t="s">
        <v>56</v>
      </c>
      <c r="E213" s="281"/>
      <c r="F213" s="281"/>
      <c r="G213" s="281"/>
      <c r="H213" s="33"/>
      <c r="I213" s="80" t="s">
        <v>126</v>
      </c>
    </row>
    <row r="214" spans="2:9" x14ac:dyDescent="0.2">
      <c r="B214" s="34" t="s">
        <v>11</v>
      </c>
      <c r="C214" s="282" t="s">
        <v>64</v>
      </c>
      <c r="D214" s="283"/>
      <c r="E214" s="35" t="s">
        <v>65</v>
      </c>
      <c r="F214" s="36" t="s">
        <v>12</v>
      </c>
      <c r="G214" s="36" t="s">
        <v>13</v>
      </c>
      <c r="H214" s="36" t="s">
        <v>66</v>
      </c>
      <c r="I214" s="36" t="s">
        <v>67</v>
      </c>
    </row>
    <row r="215" spans="2:9" x14ac:dyDescent="0.2">
      <c r="B215" s="49" t="s">
        <v>14</v>
      </c>
      <c r="C215" s="279"/>
      <c r="D215" s="280"/>
      <c r="E215" s="37"/>
      <c r="F215" s="16"/>
      <c r="G215" s="16"/>
      <c r="H215" s="16"/>
      <c r="I215" s="16"/>
    </row>
    <row r="216" spans="2:9" x14ac:dyDescent="0.2">
      <c r="B216" s="38" t="s">
        <v>15</v>
      </c>
      <c r="C216" s="277" t="s">
        <v>66</v>
      </c>
      <c r="D216" s="278"/>
      <c r="E216" s="39"/>
      <c r="F216" s="40"/>
      <c r="G216" s="19"/>
      <c r="H216" s="19">
        <f>+' Chiffrier a) b) d) et e)'!D35</f>
        <v>22</v>
      </c>
      <c r="I216" s="40" t="s">
        <v>68</v>
      </c>
    </row>
    <row r="217" spans="2:9" x14ac:dyDescent="0.2">
      <c r="B217" s="38" t="s">
        <v>15</v>
      </c>
      <c r="C217" s="277" t="s">
        <v>159</v>
      </c>
      <c r="D217" s="278"/>
      <c r="E217" s="39" t="s">
        <v>123</v>
      </c>
      <c r="F217" s="19"/>
      <c r="G217" s="19">
        <v>22</v>
      </c>
      <c r="H217" s="19">
        <v>0</v>
      </c>
      <c r="I217" s="40"/>
    </row>
    <row r="219" spans="2:9" ht="17" x14ac:dyDescent="0.2">
      <c r="B219" s="33"/>
      <c r="C219" s="33"/>
      <c r="D219" s="33"/>
      <c r="E219" s="42" t="s">
        <v>127</v>
      </c>
      <c r="F219" s="42"/>
      <c r="G219" s="33"/>
      <c r="H219" s="33"/>
      <c r="I219" s="80" t="s">
        <v>172</v>
      </c>
    </row>
    <row r="220" spans="2:9" x14ac:dyDescent="0.2">
      <c r="B220" s="34" t="s">
        <v>11</v>
      </c>
      <c r="C220" s="282" t="s">
        <v>64</v>
      </c>
      <c r="D220" s="283"/>
      <c r="E220" s="35" t="s">
        <v>65</v>
      </c>
      <c r="F220" s="36" t="s">
        <v>12</v>
      </c>
      <c r="G220" s="36" t="s">
        <v>13</v>
      </c>
      <c r="H220" s="36" t="s">
        <v>66</v>
      </c>
      <c r="I220" s="36" t="s">
        <v>67</v>
      </c>
    </row>
    <row r="221" spans="2:9" x14ac:dyDescent="0.2">
      <c r="B221" s="49" t="s">
        <v>14</v>
      </c>
      <c r="C221" s="279"/>
      <c r="D221" s="280"/>
      <c r="E221" s="37"/>
      <c r="F221" s="16"/>
      <c r="G221" s="16"/>
      <c r="H221" s="16"/>
      <c r="I221" s="16"/>
    </row>
    <row r="222" spans="2:9" x14ac:dyDescent="0.2">
      <c r="B222" s="38" t="s">
        <v>15</v>
      </c>
      <c r="C222" s="277" t="s">
        <v>91</v>
      </c>
      <c r="D222" s="278"/>
      <c r="E222" s="39" t="s">
        <v>123</v>
      </c>
      <c r="F222" s="21">
        <v>230</v>
      </c>
      <c r="G222" s="19"/>
      <c r="H222" s="21">
        <v>230</v>
      </c>
      <c r="I222" s="40" t="s">
        <v>68</v>
      </c>
    </row>
    <row r="223" spans="2:9" x14ac:dyDescent="0.2">
      <c r="B223" s="38" t="s">
        <v>15</v>
      </c>
      <c r="C223" s="277" t="s">
        <v>159</v>
      </c>
      <c r="D223" s="278"/>
      <c r="E223" s="39" t="s">
        <v>123</v>
      </c>
      <c r="F223" s="19"/>
      <c r="G223" s="19">
        <v>230</v>
      </c>
      <c r="H223" s="19">
        <v>0</v>
      </c>
      <c r="I223" s="40"/>
    </row>
    <row r="225" spans="2:9" ht="17" x14ac:dyDescent="0.2">
      <c r="B225" s="33"/>
      <c r="C225" s="33"/>
      <c r="D225" s="281" t="s">
        <v>128</v>
      </c>
      <c r="E225" s="281"/>
      <c r="F225" s="281"/>
      <c r="G225" s="281"/>
      <c r="H225" s="33"/>
      <c r="I225" s="80" t="s">
        <v>173</v>
      </c>
    </row>
    <row r="226" spans="2:9" x14ac:dyDescent="0.2">
      <c r="B226" s="34" t="s">
        <v>11</v>
      </c>
      <c r="C226" s="282" t="s">
        <v>64</v>
      </c>
      <c r="D226" s="283"/>
      <c r="E226" s="35" t="s">
        <v>65</v>
      </c>
      <c r="F226" s="36" t="s">
        <v>12</v>
      </c>
      <c r="G226" s="36" t="s">
        <v>13</v>
      </c>
      <c r="H226" s="36" t="s">
        <v>66</v>
      </c>
      <c r="I226" s="36" t="s">
        <v>67</v>
      </c>
    </row>
    <row r="227" spans="2:9" x14ac:dyDescent="0.2">
      <c r="B227" s="49" t="s">
        <v>14</v>
      </c>
      <c r="C227" s="279"/>
      <c r="D227" s="280"/>
      <c r="E227" s="37"/>
      <c r="F227" s="16"/>
      <c r="G227" s="16"/>
      <c r="H227" s="16"/>
      <c r="I227" s="16"/>
    </row>
    <row r="228" spans="2:9" x14ac:dyDescent="0.2">
      <c r="B228" s="38" t="s">
        <v>15</v>
      </c>
      <c r="C228" s="277" t="s">
        <v>91</v>
      </c>
      <c r="D228" s="278"/>
      <c r="E228" s="39" t="s">
        <v>123</v>
      </c>
      <c r="F228" s="21">
        <v>66.67</v>
      </c>
      <c r="G228" s="19"/>
      <c r="H228" s="21">
        <f>+F228</f>
        <v>66.67</v>
      </c>
      <c r="I228" s="40" t="s">
        <v>68</v>
      </c>
    </row>
    <row r="229" spans="2:9" x14ac:dyDescent="0.2">
      <c r="B229" s="38" t="s">
        <v>15</v>
      </c>
      <c r="C229" s="277" t="s">
        <v>159</v>
      </c>
      <c r="D229" s="278"/>
      <c r="E229" s="39" t="s">
        <v>123</v>
      </c>
      <c r="F229" s="19"/>
      <c r="G229" s="19">
        <f>+H228</f>
        <v>66.67</v>
      </c>
      <c r="H229" s="19">
        <v>0</v>
      </c>
      <c r="I229" s="40"/>
    </row>
    <row r="231" spans="2:9" ht="17" x14ac:dyDescent="0.2">
      <c r="B231" s="33"/>
      <c r="C231" s="33"/>
      <c r="D231" s="281" t="s">
        <v>178</v>
      </c>
      <c r="E231" s="281"/>
      <c r="F231" s="281"/>
      <c r="G231" s="281"/>
      <c r="H231" s="33"/>
      <c r="I231" s="80" t="s">
        <v>174</v>
      </c>
    </row>
    <row r="232" spans="2:9" x14ac:dyDescent="0.2">
      <c r="B232" s="34" t="s">
        <v>11</v>
      </c>
      <c r="C232" s="282" t="s">
        <v>64</v>
      </c>
      <c r="D232" s="283"/>
      <c r="E232" s="35" t="s">
        <v>65</v>
      </c>
      <c r="F232" s="36" t="s">
        <v>12</v>
      </c>
      <c r="G232" s="36" t="s">
        <v>13</v>
      </c>
      <c r="H232" s="36" t="s">
        <v>66</v>
      </c>
      <c r="I232" s="36" t="s">
        <v>67</v>
      </c>
    </row>
    <row r="233" spans="2:9" x14ac:dyDescent="0.2">
      <c r="B233" s="49" t="s">
        <v>14</v>
      </c>
      <c r="C233" s="279"/>
      <c r="D233" s="280"/>
      <c r="E233" s="37"/>
      <c r="F233" s="16"/>
      <c r="G233" s="16"/>
      <c r="H233" s="16"/>
      <c r="I233" s="16"/>
    </row>
    <row r="234" spans="2:9" x14ac:dyDescent="0.2">
      <c r="B234" s="38" t="s">
        <v>15</v>
      </c>
      <c r="C234" s="277" t="s">
        <v>91</v>
      </c>
      <c r="D234" s="278"/>
      <c r="E234" s="39" t="s">
        <v>123</v>
      </c>
      <c r="F234" s="21">
        <v>8.33</v>
      </c>
      <c r="G234" s="19"/>
      <c r="H234" s="21">
        <f>+F234</f>
        <v>8.33</v>
      </c>
      <c r="I234" s="40" t="s">
        <v>68</v>
      </c>
    </row>
    <row r="235" spans="2:9" x14ac:dyDescent="0.2">
      <c r="B235" s="38" t="s">
        <v>15</v>
      </c>
      <c r="C235" s="277" t="s">
        <v>159</v>
      </c>
      <c r="D235" s="278"/>
      <c r="E235" s="39" t="s">
        <v>123</v>
      </c>
      <c r="F235" s="19"/>
      <c r="G235" s="19">
        <f>+H234</f>
        <v>8.33</v>
      </c>
      <c r="H235" s="19">
        <v>0</v>
      </c>
      <c r="I235" s="40"/>
    </row>
    <row r="237" spans="2:9" ht="17" x14ac:dyDescent="0.2">
      <c r="B237" s="33"/>
      <c r="C237" s="33"/>
      <c r="D237" s="281" t="s">
        <v>129</v>
      </c>
      <c r="E237" s="281"/>
      <c r="F237" s="281"/>
      <c r="G237" s="281"/>
      <c r="H237" s="33"/>
      <c r="I237" s="80" t="s">
        <v>175</v>
      </c>
    </row>
    <row r="238" spans="2:9" x14ac:dyDescent="0.2">
      <c r="B238" s="34" t="s">
        <v>11</v>
      </c>
      <c r="C238" s="282" t="s">
        <v>64</v>
      </c>
      <c r="D238" s="283"/>
      <c r="E238" s="35" t="s">
        <v>65</v>
      </c>
      <c r="F238" s="36" t="s">
        <v>12</v>
      </c>
      <c r="G238" s="36" t="s">
        <v>13</v>
      </c>
      <c r="H238" s="36" t="s">
        <v>66</v>
      </c>
      <c r="I238" s="36" t="s">
        <v>67</v>
      </c>
    </row>
    <row r="239" spans="2:9" x14ac:dyDescent="0.2">
      <c r="B239" s="49" t="s">
        <v>14</v>
      </c>
      <c r="C239" s="279"/>
      <c r="D239" s="280"/>
      <c r="E239" s="37"/>
      <c r="F239" s="16"/>
      <c r="G239" s="16"/>
      <c r="H239" s="16"/>
      <c r="I239" s="16"/>
    </row>
    <row r="240" spans="2:9" x14ac:dyDescent="0.2">
      <c r="B240" s="38" t="s">
        <v>15</v>
      </c>
      <c r="C240" s="277" t="s">
        <v>91</v>
      </c>
      <c r="D240" s="278"/>
      <c r="E240" s="39" t="s">
        <v>123</v>
      </c>
      <c r="F240" s="21">
        <v>10</v>
      </c>
      <c r="G240" s="19"/>
      <c r="H240" s="21">
        <v>10</v>
      </c>
      <c r="I240" s="40" t="s">
        <v>68</v>
      </c>
    </row>
    <row r="241" spans="2:9" x14ac:dyDescent="0.2">
      <c r="B241" s="38" t="s">
        <v>15</v>
      </c>
      <c r="C241" s="277" t="s">
        <v>159</v>
      </c>
      <c r="D241" s="278"/>
      <c r="E241" s="39" t="s">
        <v>123</v>
      </c>
      <c r="F241" s="19"/>
      <c r="G241" s="19">
        <v>10</v>
      </c>
      <c r="H241" s="19">
        <v>0</v>
      </c>
      <c r="I241" s="40"/>
    </row>
    <row r="243" spans="2:9" ht="25" x14ac:dyDescent="0.2">
      <c r="B243" s="275" t="s">
        <v>201</v>
      </c>
      <c r="C243" s="276"/>
      <c r="D243" s="276"/>
      <c r="E243" s="276"/>
      <c r="F243" s="276"/>
      <c r="G243" s="276"/>
      <c r="H243" s="276"/>
      <c r="I243" s="276"/>
    </row>
    <row r="245" spans="2:9" ht="17" x14ac:dyDescent="0.2">
      <c r="B245" s="33"/>
      <c r="C245" s="33"/>
      <c r="D245" s="281" t="s">
        <v>69</v>
      </c>
      <c r="E245" s="281"/>
      <c r="F245" s="281"/>
      <c r="G245" s="281"/>
      <c r="H245" s="33"/>
      <c r="I245" s="80" t="s">
        <v>130</v>
      </c>
    </row>
    <row r="246" spans="2:9" x14ac:dyDescent="0.2">
      <c r="B246" s="34" t="s">
        <v>11</v>
      </c>
      <c r="C246" s="282" t="s">
        <v>64</v>
      </c>
      <c r="D246" s="283"/>
      <c r="E246" s="35" t="s">
        <v>65</v>
      </c>
      <c r="F246" s="36" t="s">
        <v>12</v>
      </c>
      <c r="G246" s="36" t="s">
        <v>13</v>
      </c>
      <c r="H246" s="36" t="s">
        <v>66</v>
      </c>
      <c r="I246" s="36" t="s">
        <v>67</v>
      </c>
    </row>
    <row r="247" spans="2:9" x14ac:dyDescent="0.2">
      <c r="B247" s="49" t="s">
        <v>14</v>
      </c>
      <c r="C247" s="279"/>
      <c r="D247" s="280"/>
      <c r="E247" s="37"/>
      <c r="F247" s="16"/>
      <c r="G247" s="16"/>
      <c r="H247" s="16"/>
      <c r="I247" s="16"/>
    </row>
    <row r="248" spans="2:9" x14ac:dyDescent="0.2">
      <c r="B248" s="38" t="s">
        <v>15</v>
      </c>
      <c r="C248" s="277" t="s">
        <v>159</v>
      </c>
      <c r="D248" s="278"/>
      <c r="E248" s="39" t="s">
        <v>123</v>
      </c>
      <c r="F248" s="21"/>
      <c r="G248" s="19">
        <v>5450</v>
      </c>
      <c r="H248" s="19">
        <f t="shared" ref="H248:H249" si="2">H247-F248+G248</f>
        <v>5450</v>
      </c>
      <c r="I248" s="40" t="s">
        <v>97</v>
      </c>
    </row>
    <row r="249" spans="2:9" x14ac:dyDescent="0.2">
      <c r="B249" s="38" t="s">
        <v>15</v>
      </c>
      <c r="C249" s="277" t="s">
        <v>159</v>
      </c>
      <c r="D249" s="278"/>
      <c r="E249" s="39" t="s">
        <v>123</v>
      </c>
      <c r="F249" s="19">
        <v>2983.18</v>
      </c>
      <c r="G249" s="19"/>
      <c r="H249" s="19">
        <f t="shared" si="2"/>
        <v>2466.8200000000002</v>
      </c>
      <c r="I249" s="40" t="s">
        <v>97</v>
      </c>
    </row>
    <row r="250" spans="2:9" x14ac:dyDescent="0.2">
      <c r="B250" s="38" t="s">
        <v>15</v>
      </c>
      <c r="C250" s="277" t="s">
        <v>159</v>
      </c>
      <c r="D250" s="278"/>
      <c r="E250" s="39" t="s">
        <v>123</v>
      </c>
      <c r="F250" s="19">
        <v>2466.8200000000002</v>
      </c>
      <c r="G250" s="19"/>
      <c r="H250" s="19">
        <v>0</v>
      </c>
      <c r="I250" s="40"/>
    </row>
    <row r="252" spans="2:9" x14ac:dyDescent="0.2">
      <c r="B252" s="2" t="s">
        <v>145</v>
      </c>
    </row>
    <row r="253" spans="2:9" x14ac:dyDescent="0.2">
      <c r="B253" s="244" t="e">
        <f>+#REF!</f>
        <v>#REF!</v>
      </c>
      <c r="C253" s="244"/>
      <c r="D253" s="244"/>
      <c r="E253" s="244"/>
      <c r="F253" s="244"/>
      <c r="G253" s="244"/>
    </row>
    <row r="254" spans="2:9" x14ac:dyDescent="0.2">
      <c r="B254" s="244" t="s">
        <v>84</v>
      </c>
      <c r="C254" s="244"/>
      <c r="D254" s="244"/>
      <c r="E254" s="244"/>
      <c r="F254" s="244"/>
      <c r="G254" s="244"/>
    </row>
    <row r="255" spans="2:9" x14ac:dyDescent="0.2">
      <c r="B255" s="244" t="s">
        <v>57</v>
      </c>
      <c r="C255" s="244"/>
      <c r="D255" s="244"/>
      <c r="E255" s="244"/>
      <c r="F255" s="244"/>
      <c r="G255" s="244"/>
    </row>
    <row r="256" spans="2:9" ht="16" x14ac:dyDescent="0.2">
      <c r="B256" s="48" t="s">
        <v>26</v>
      </c>
      <c r="C256" s="269" t="s">
        <v>27</v>
      </c>
      <c r="D256" s="270"/>
      <c r="E256" s="271"/>
      <c r="F256" s="22" t="s">
        <v>12</v>
      </c>
      <c r="G256" s="22" t="s">
        <v>13</v>
      </c>
    </row>
    <row r="257" spans="2:7" x14ac:dyDescent="0.2">
      <c r="B257" s="201">
        <f>'Plan comptable'!C7</f>
        <v>1010</v>
      </c>
      <c r="C257" s="272" t="s">
        <v>16</v>
      </c>
      <c r="D257" s="273"/>
      <c r="E257" s="274"/>
      <c r="F257" s="24">
        <f>+H11</f>
        <v>4042.94</v>
      </c>
      <c r="G257" s="25"/>
    </row>
    <row r="258" spans="2:7" x14ac:dyDescent="0.2">
      <c r="B258" s="202">
        <f>'Plan comptable'!C9</f>
        <v>1100</v>
      </c>
      <c r="C258" s="254" t="s">
        <v>28</v>
      </c>
      <c r="D258" s="255"/>
      <c r="E258" s="256"/>
      <c r="F258" s="27">
        <f>+H16</f>
        <v>804.33</v>
      </c>
      <c r="G258" s="25"/>
    </row>
    <row r="259" spans="2:7" x14ac:dyDescent="0.2">
      <c r="B259" s="202">
        <f>'Plan comptable'!C10</f>
        <v>1105</v>
      </c>
      <c r="C259" s="254" t="s">
        <v>32</v>
      </c>
      <c r="D259" s="255"/>
      <c r="E259" s="256"/>
      <c r="F259" s="27">
        <f>+H21</f>
        <v>1162.8499999999999</v>
      </c>
      <c r="G259" s="26"/>
    </row>
    <row r="260" spans="2:7" x14ac:dyDescent="0.2">
      <c r="B260" s="202">
        <f>'Plan comptable'!C11</f>
        <v>1110</v>
      </c>
      <c r="C260" s="254" t="s">
        <v>33</v>
      </c>
      <c r="D260" s="255"/>
      <c r="E260" s="256"/>
      <c r="F260" s="27">
        <f>+H26</f>
        <v>2319.92</v>
      </c>
      <c r="G260" s="27"/>
    </row>
    <row r="261" spans="2:7" x14ac:dyDescent="0.2">
      <c r="B261" s="202">
        <f>'Plan comptable'!C20</f>
        <v>1190</v>
      </c>
      <c r="C261" s="44" t="s">
        <v>29</v>
      </c>
      <c r="D261" s="45"/>
      <c r="E261" s="46"/>
      <c r="F261" s="27">
        <f>+H32</f>
        <v>500</v>
      </c>
      <c r="G261" s="27"/>
    </row>
    <row r="262" spans="2:7" x14ac:dyDescent="0.2">
      <c r="B262" s="202">
        <f>'Plan comptable'!C22</f>
        <v>1210</v>
      </c>
      <c r="C262" s="44" t="s">
        <v>182</v>
      </c>
      <c r="D262" s="45"/>
      <c r="E262" s="46"/>
      <c r="F262" s="27">
        <f>+H38</f>
        <v>440</v>
      </c>
      <c r="G262" s="27"/>
    </row>
    <row r="263" spans="2:7" x14ac:dyDescent="0.2">
      <c r="B263" s="202">
        <f>'Plan comptable'!C26</f>
        <v>1250</v>
      </c>
      <c r="C263" s="44" t="s">
        <v>184</v>
      </c>
      <c r="D263" s="45"/>
      <c r="E263" s="46"/>
      <c r="F263" s="27">
        <f>+H43</f>
        <v>125</v>
      </c>
      <c r="G263" s="27"/>
    </row>
    <row r="264" spans="2:7" x14ac:dyDescent="0.2">
      <c r="B264" s="202">
        <f>'Plan comptable'!C30</f>
        <v>1300</v>
      </c>
      <c r="C264" s="44" t="s">
        <v>43</v>
      </c>
      <c r="D264" s="45"/>
      <c r="E264" s="46"/>
      <c r="F264" s="27">
        <f>+H48</f>
        <v>15000</v>
      </c>
      <c r="G264" s="27"/>
    </row>
    <row r="265" spans="2:7" x14ac:dyDescent="0.2">
      <c r="B265" s="202">
        <f>'Plan comptable'!C31</f>
        <v>1310</v>
      </c>
      <c r="C265" s="44" t="s">
        <v>44</v>
      </c>
      <c r="D265" s="45"/>
      <c r="E265" s="46"/>
      <c r="F265" s="27"/>
      <c r="G265" s="68">
        <f>+H53</f>
        <v>230</v>
      </c>
    </row>
    <row r="266" spans="2:7" x14ac:dyDescent="0.2">
      <c r="B266" s="202">
        <f>'Plan comptable'!C32</f>
        <v>1400</v>
      </c>
      <c r="C266" s="44" t="s">
        <v>45</v>
      </c>
      <c r="D266" s="45"/>
      <c r="E266" s="46"/>
      <c r="F266" s="27">
        <f>+H58</f>
        <v>3200</v>
      </c>
      <c r="G266" s="27"/>
    </row>
    <row r="267" spans="2:7" x14ac:dyDescent="0.2">
      <c r="B267" s="202">
        <f>'Plan comptable'!C33</f>
        <v>1410</v>
      </c>
      <c r="C267" s="44" t="s">
        <v>46</v>
      </c>
      <c r="D267" s="45"/>
      <c r="E267" s="46"/>
      <c r="F267" s="27"/>
      <c r="G267" s="27">
        <f>+H63</f>
        <v>66.67</v>
      </c>
    </row>
    <row r="268" spans="2:7" x14ac:dyDescent="0.2">
      <c r="B268" s="202">
        <f>'Plan comptable'!C36</f>
        <v>1600</v>
      </c>
      <c r="C268" s="44" t="s">
        <v>168</v>
      </c>
      <c r="D268" s="45"/>
      <c r="E268" s="46"/>
      <c r="F268" s="27">
        <f>+H68</f>
        <v>1200</v>
      </c>
      <c r="G268" s="27"/>
    </row>
    <row r="269" spans="2:7" x14ac:dyDescent="0.2">
      <c r="B269" s="202">
        <f>'Plan comptable'!C37</f>
        <v>1610</v>
      </c>
      <c r="C269" s="44" t="s">
        <v>169</v>
      </c>
      <c r="D269" s="45"/>
      <c r="E269" s="46"/>
      <c r="F269" s="27"/>
      <c r="G269" s="27">
        <f>+H73</f>
        <v>8.33</v>
      </c>
    </row>
    <row r="270" spans="2:7" x14ac:dyDescent="0.2">
      <c r="B270" s="202">
        <f>'Plan comptable'!C38</f>
        <v>1800</v>
      </c>
      <c r="C270" s="44" t="s">
        <v>31</v>
      </c>
      <c r="D270" s="45"/>
      <c r="E270" s="46"/>
      <c r="F270" s="27">
        <f>+H78</f>
        <v>1200</v>
      </c>
      <c r="G270" s="27"/>
    </row>
    <row r="271" spans="2:7" x14ac:dyDescent="0.2">
      <c r="B271" s="202">
        <f>'Plan comptable'!C39</f>
        <v>1810</v>
      </c>
      <c r="C271" s="44" t="s">
        <v>47</v>
      </c>
      <c r="D271" s="45"/>
      <c r="E271" s="46"/>
      <c r="F271" s="27"/>
      <c r="G271" s="27">
        <f>+H83</f>
        <v>10</v>
      </c>
    </row>
    <row r="272" spans="2:7" x14ac:dyDescent="0.2">
      <c r="B272" s="202">
        <f>'Plan comptable'!C53</f>
        <v>2100</v>
      </c>
      <c r="C272" s="44" t="s">
        <v>25</v>
      </c>
      <c r="D272" s="45"/>
      <c r="E272" s="46"/>
      <c r="F272" s="27"/>
      <c r="G272" s="27">
        <f>+H90</f>
        <v>804.83</v>
      </c>
    </row>
    <row r="273" spans="2:7" x14ac:dyDescent="0.2">
      <c r="B273" s="202">
        <f>'Plan comptable'!C55</f>
        <v>2305</v>
      </c>
      <c r="C273" s="44" t="s">
        <v>48</v>
      </c>
      <c r="D273" s="45"/>
      <c r="E273" s="46"/>
      <c r="F273" s="27"/>
      <c r="G273" s="27">
        <f>+H95</f>
        <v>272.5</v>
      </c>
    </row>
    <row r="274" spans="2:7" x14ac:dyDescent="0.2">
      <c r="B274" s="202">
        <f>'Plan comptable'!C56</f>
        <v>2310</v>
      </c>
      <c r="C274" s="44" t="s">
        <v>49</v>
      </c>
      <c r="D274" s="45"/>
      <c r="E274" s="46"/>
      <c r="F274" s="27"/>
      <c r="G274" s="27">
        <f>+H100</f>
        <v>543.64</v>
      </c>
    </row>
    <row r="275" spans="2:7" x14ac:dyDescent="0.2">
      <c r="B275" s="202">
        <f>'Plan comptable'!C57</f>
        <v>2350</v>
      </c>
      <c r="C275" s="44" t="s">
        <v>41</v>
      </c>
      <c r="D275" s="45"/>
      <c r="E275" s="46"/>
      <c r="F275" s="27"/>
      <c r="G275" s="27">
        <f>+H105</f>
        <v>90</v>
      </c>
    </row>
    <row r="276" spans="2:7" x14ac:dyDescent="0.2">
      <c r="B276" s="202">
        <f>'Plan comptable'!C72</f>
        <v>2450</v>
      </c>
      <c r="C276" s="44" t="s">
        <v>40</v>
      </c>
      <c r="D276" s="45"/>
      <c r="E276" s="46"/>
      <c r="F276" s="27"/>
      <c r="G276" s="27">
        <f>+H110</f>
        <v>17.100000000000001</v>
      </c>
    </row>
    <row r="277" spans="2:7" x14ac:dyDescent="0.2">
      <c r="B277" s="202">
        <f>'Plan comptable'!C81</f>
        <v>2850</v>
      </c>
      <c r="C277" s="44" t="s">
        <v>50</v>
      </c>
      <c r="D277" s="45"/>
      <c r="E277" s="46"/>
      <c r="F277" s="27"/>
      <c r="G277" s="27">
        <f>+H115</f>
        <v>9754</v>
      </c>
    </row>
    <row r="278" spans="2:7" x14ac:dyDescent="0.2">
      <c r="B278" s="203">
        <f>'Plan comptable'!C88</f>
        <v>3100</v>
      </c>
      <c r="C278" s="168" t="s">
        <v>51</v>
      </c>
      <c r="D278" s="169"/>
      <c r="E278" s="170"/>
      <c r="F278" s="171"/>
      <c r="G278" s="171">
        <f>+H125</f>
        <v>18198.47</v>
      </c>
    </row>
    <row r="279" spans="2:7" ht="16" thickBot="1" x14ac:dyDescent="0.25">
      <c r="B279" s="17"/>
      <c r="C279" s="44"/>
      <c r="D279" s="45"/>
      <c r="E279" s="45"/>
      <c r="F279" s="92">
        <f>SUM(F257:F278)</f>
        <v>29995.040000000001</v>
      </c>
      <c r="G279" s="93">
        <f>SUM(G257:G278)</f>
        <v>29995.54</v>
      </c>
    </row>
    <row r="280" spans="2:7" ht="16" thickTop="1" x14ac:dyDescent="0.2"/>
  </sheetData>
  <mergeCells count="207">
    <mergeCell ref="B4:I4"/>
    <mergeCell ref="E8:F8"/>
    <mergeCell ref="C9:D9"/>
    <mergeCell ref="B1:I1"/>
    <mergeCell ref="E18:F18"/>
    <mergeCell ref="C19:D19"/>
    <mergeCell ref="C20:D20"/>
    <mergeCell ref="C21:D21"/>
    <mergeCell ref="E23:F23"/>
    <mergeCell ref="C24:D24"/>
    <mergeCell ref="C10:D10"/>
    <mergeCell ref="C11:D11"/>
    <mergeCell ref="E13:F13"/>
    <mergeCell ref="C14:D14"/>
    <mergeCell ref="C15:D15"/>
    <mergeCell ref="C16:D16"/>
    <mergeCell ref="C32:D32"/>
    <mergeCell ref="E34:F34"/>
    <mergeCell ref="C35:D35"/>
    <mergeCell ref="C36:D36"/>
    <mergeCell ref="C37:D37"/>
    <mergeCell ref="C38:D38"/>
    <mergeCell ref="C25:D25"/>
    <mergeCell ref="C26:D26"/>
    <mergeCell ref="E28:F28"/>
    <mergeCell ref="C29:D29"/>
    <mergeCell ref="C30:D30"/>
    <mergeCell ref="C31:D31"/>
    <mergeCell ref="C47:D47"/>
    <mergeCell ref="C48:D48"/>
    <mergeCell ref="D50:G50"/>
    <mergeCell ref="C51:D51"/>
    <mergeCell ref="C52:D52"/>
    <mergeCell ref="C53:D53"/>
    <mergeCell ref="E40:F40"/>
    <mergeCell ref="C41:D41"/>
    <mergeCell ref="C42:D42"/>
    <mergeCell ref="C43:D43"/>
    <mergeCell ref="E45:F45"/>
    <mergeCell ref="C46:D46"/>
    <mergeCell ref="C62:D62"/>
    <mergeCell ref="C63:D63"/>
    <mergeCell ref="E65:F65"/>
    <mergeCell ref="C66:D66"/>
    <mergeCell ref="C67:D67"/>
    <mergeCell ref="C68:D68"/>
    <mergeCell ref="E55:F55"/>
    <mergeCell ref="C56:D56"/>
    <mergeCell ref="C57:D57"/>
    <mergeCell ref="C58:D58"/>
    <mergeCell ref="D60:G60"/>
    <mergeCell ref="C61:D61"/>
    <mergeCell ref="C78:D78"/>
    <mergeCell ref="D80:G80"/>
    <mergeCell ref="C81:D81"/>
    <mergeCell ref="C82:D82"/>
    <mergeCell ref="C83:D83"/>
    <mergeCell ref="E87:F87"/>
    <mergeCell ref="C71:D71"/>
    <mergeCell ref="C72:D72"/>
    <mergeCell ref="C73:D73"/>
    <mergeCell ref="E75:F75"/>
    <mergeCell ref="C76:D76"/>
    <mergeCell ref="C77:D77"/>
    <mergeCell ref="C95:D95"/>
    <mergeCell ref="E97:F97"/>
    <mergeCell ref="C98:D98"/>
    <mergeCell ref="C99:D99"/>
    <mergeCell ref="C100:D100"/>
    <mergeCell ref="E102:F102"/>
    <mergeCell ref="C88:D88"/>
    <mergeCell ref="C89:D89"/>
    <mergeCell ref="C90:D90"/>
    <mergeCell ref="E92:F92"/>
    <mergeCell ref="C93:D93"/>
    <mergeCell ref="C94:D94"/>
    <mergeCell ref="C110:D110"/>
    <mergeCell ref="E112:F112"/>
    <mergeCell ref="C113:D113"/>
    <mergeCell ref="C114:D114"/>
    <mergeCell ref="C115:D115"/>
    <mergeCell ref="E119:F119"/>
    <mergeCell ref="C103:D103"/>
    <mergeCell ref="C104:D104"/>
    <mergeCell ref="C105:D105"/>
    <mergeCell ref="E107:F107"/>
    <mergeCell ref="C108:D108"/>
    <mergeCell ref="C109:D109"/>
    <mergeCell ref="D127:G127"/>
    <mergeCell ref="C128:D128"/>
    <mergeCell ref="C129:D129"/>
    <mergeCell ref="C130:D130"/>
    <mergeCell ref="C131:D131"/>
    <mergeCell ref="E133:F133"/>
    <mergeCell ref="C120:D120"/>
    <mergeCell ref="C121:D121"/>
    <mergeCell ref="C122:D122"/>
    <mergeCell ref="C123:D123"/>
    <mergeCell ref="C124:D124"/>
    <mergeCell ref="C125:D125"/>
    <mergeCell ref="C143:D143"/>
    <mergeCell ref="C144:D144"/>
    <mergeCell ref="C145:D145"/>
    <mergeCell ref="E149:F149"/>
    <mergeCell ref="C150:D150"/>
    <mergeCell ref="C151:D151"/>
    <mergeCell ref="C134:D134"/>
    <mergeCell ref="C135:D135"/>
    <mergeCell ref="C136:D136"/>
    <mergeCell ref="C137:D137"/>
    <mergeCell ref="E141:F141"/>
    <mergeCell ref="C142:D142"/>
    <mergeCell ref="C159:D159"/>
    <mergeCell ref="C160:D160"/>
    <mergeCell ref="E162:F162"/>
    <mergeCell ref="C163:D163"/>
    <mergeCell ref="C164:D164"/>
    <mergeCell ref="C165:D165"/>
    <mergeCell ref="C152:D152"/>
    <mergeCell ref="C153:D153"/>
    <mergeCell ref="C154:D154"/>
    <mergeCell ref="E156:F156"/>
    <mergeCell ref="C157:D157"/>
    <mergeCell ref="C158:D158"/>
    <mergeCell ref="C173:D173"/>
    <mergeCell ref="C174:D174"/>
    <mergeCell ref="D176:G176"/>
    <mergeCell ref="C177:D177"/>
    <mergeCell ref="C178:D178"/>
    <mergeCell ref="C179:D179"/>
    <mergeCell ref="C166:D166"/>
    <mergeCell ref="C167:D167"/>
    <mergeCell ref="E169:F169"/>
    <mergeCell ref="C170:D170"/>
    <mergeCell ref="C171:D171"/>
    <mergeCell ref="C172:D172"/>
    <mergeCell ref="D188:G188"/>
    <mergeCell ref="C189:D189"/>
    <mergeCell ref="C190:D190"/>
    <mergeCell ref="C191:D191"/>
    <mergeCell ref="C192:D192"/>
    <mergeCell ref="D194:G194"/>
    <mergeCell ref="C180:D180"/>
    <mergeCell ref="D182:G182"/>
    <mergeCell ref="C183:D183"/>
    <mergeCell ref="C184:D184"/>
    <mergeCell ref="C185:D185"/>
    <mergeCell ref="C186:D186"/>
    <mergeCell ref="C202:D202"/>
    <mergeCell ref="C203:D203"/>
    <mergeCell ref="C204:D204"/>
    <mergeCell ref="D206:G206"/>
    <mergeCell ref="C207:D207"/>
    <mergeCell ref="C208:D208"/>
    <mergeCell ref="C195:D195"/>
    <mergeCell ref="C196:D196"/>
    <mergeCell ref="C197:D197"/>
    <mergeCell ref="C198:D198"/>
    <mergeCell ref="D200:G200"/>
    <mergeCell ref="C201:D201"/>
    <mergeCell ref="C216:D216"/>
    <mergeCell ref="C217:D217"/>
    <mergeCell ref="C220:D220"/>
    <mergeCell ref="C221:D221"/>
    <mergeCell ref="C222:D222"/>
    <mergeCell ref="C223:D223"/>
    <mergeCell ref="C209:D209"/>
    <mergeCell ref="C210:D210"/>
    <mergeCell ref="C211:D211"/>
    <mergeCell ref="D213:G213"/>
    <mergeCell ref="C214:D214"/>
    <mergeCell ref="C215:D215"/>
    <mergeCell ref="C233:D233"/>
    <mergeCell ref="C234:D234"/>
    <mergeCell ref="C235:D235"/>
    <mergeCell ref="D237:G237"/>
    <mergeCell ref="C238:D238"/>
    <mergeCell ref="D225:G225"/>
    <mergeCell ref="C226:D226"/>
    <mergeCell ref="C227:D227"/>
    <mergeCell ref="C228:D228"/>
    <mergeCell ref="C229:D229"/>
    <mergeCell ref="D231:G231"/>
    <mergeCell ref="C256:E256"/>
    <mergeCell ref="C257:E257"/>
    <mergeCell ref="C258:E258"/>
    <mergeCell ref="C259:E259"/>
    <mergeCell ref="C260:E260"/>
    <mergeCell ref="B6:I6"/>
    <mergeCell ref="B85:I85"/>
    <mergeCell ref="B117:I117"/>
    <mergeCell ref="B139:I139"/>
    <mergeCell ref="B147:I147"/>
    <mergeCell ref="C248:D248"/>
    <mergeCell ref="C249:D249"/>
    <mergeCell ref="C250:D250"/>
    <mergeCell ref="B253:G253"/>
    <mergeCell ref="B254:G254"/>
    <mergeCell ref="B255:G255"/>
    <mergeCell ref="C239:D239"/>
    <mergeCell ref="C240:D240"/>
    <mergeCell ref="C241:D241"/>
    <mergeCell ref="D245:G245"/>
    <mergeCell ref="C246:D246"/>
    <mergeCell ref="C247:D247"/>
    <mergeCell ref="B243:I243"/>
    <mergeCell ref="C232:D232"/>
  </mergeCells>
  <pageMargins left="0.70866141732283472" right="0.70866141732283472" top="0.74803149606299213" bottom="0.74803149606299213" header="0.31496062992125984" footer="0.31496062992125984"/>
  <pageSetup paperSize="120" scale="70" fitToHeight="0" orientation="portrait" r:id="rId1"/>
  <headerFooter alignWithMargins="0">
    <oddFooter>&amp;LReproduction interdite © TC Média Livres Inc.  &amp;RComptabilité 1</oddFooter>
  </headerFooter>
  <rowBreaks count="3" manualBreakCount="3">
    <brk id="44" max="9" man="1"/>
    <brk id="132" max="9" man="1"/>
    <brk id="218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9B647-E7C5-294D-98AF-596F74138BA1}">
  <sheetPr>
    <pageSetUpPr fitToPage="1"/>
  </sheetPr>
  <dimension ref="B1:I30"/>
  <sheetViews>
    <sheetView showGridLines="0" zoomScale="140" zoomScaleNormal="140" workbookViewId="0">
      <selection activeCell="B29" sqref="B29"/>
    </sheetView>
  </sheetViews>
  <sheetFormatPr baseColWidth="10" defaultColWidth="11.5" defaultRowHeight="15" x14ac:dyDescent="0.2"/>
  <cols>
    <col min="1" max="1" width="5.6640625" style="32" customWidth="1"/>
    <col min="2" max="9" width="15.6640625" style="32" customWidth="1"/>
    <col min="10" max="10" width="2.6640625" style="32" customWidth="1"/>
    <col min="11" max="16384" width="11.5" style="32"/>
  </cols>
  <sheetData>
    <row r="1" spans="2:9" ht="16" x14ac:dyDescent="0.2">
      <c r="B1" s="210" t="s">
        <v>171</v>
      </c>
      <c r="C1" s="210"/>
      <c r="D1" s="210"/>
      <c r="E1" s="210"/>
      <c r="F1" s="210"/>
      <c r="G1" s="210"/>
      <c r="H1" s="210"/>
      <c r="I1" s="210"/>
    </row>
    <row r="2" spans="2:9" x14ac:dyDescent="0.2">
      <c r="B2" s="2" t="s">
        <v>145</v>
      </c>
    </row>
    <row r="3" spans="2:9" x14ac:dyDescent="0.2">
      <c r="B3" s="244" t="e">
        <f>+#REF!</f>
        <v>#REF!</v>
      </c>
      <c r="C3" s="244"/>
      <c r="D3" s="244"/>
      <c r="E3" s="244"/>
      <c r="F3" s="244"/>
      <c r="G3" s="244"/>
    </row>
    <row r="4" spans="2:9" x14ac:dyDescent="0.2">
      <c r="B4" s="244" t="s">
        <v>84</v>
      </c>
      <c r="C4" s="244"/>
      <c r="D4" s="244"/>
      <c r="E4" s="244"/>
      <c r="F4" s="244"/>
      <c r="G4" s="244"/>
    </row>
    <row r="5" spans="2:9" x14ac:dyDescent="0.2">
      <c r="B5" s="244" t="s">
        <v>57</v>
      </c>
      <c r="C5" s="244"/>
      <c r="D5" s="244"/>
      <c r="E5" s="244"/>
      <c r="F5" s="244"/>
      <c r="G5" s="244"/>
    </row>
    <row r="6" spans="2:9" ht="16" x14ac:dyDescent="0.2">
      <c r="B6" s="48" t="s">
        <v>26</v>
      </c>
      <c r="C6" s="269" t="s">
        <v>27</v>
      </c>
      <c r="D6" s="270"/>
      <c r="E6" s="271"/>
      <c r="F6" s="22" t="s">
        <v>12</v>
      </c>
      <c r="G6" s="22" t="s">
        <v>13</v>
      </c>
    </row>
    <row r="7" spans="2:9" x14ac:dyDescent="0.2">
      <c r="B7" s="201">
        <f>'Plan comptable'!C7</f>
        <v>1010</v>
      </c>
      <c r="C7" s="272" t="s">
        <v>16</v>
      </c>
      <c r="D7" s="273"/>
      <c r="E7" s="274"/>
      <c r="F7" s="24">
        <f>'Grand Livre (GL)'!H11</f>
        <v>4042.94</v>
      </c>
      <c r="G7" s="25" t="s">
        <v>135</v>
      </c>
    </row>
    <row r="8" spans="2:9" x14ac:dyDescent="0.2">
      <c r="B8" s="202">
        <f>'Plan comptable'!C9</f>
        <v>1100</v>
      </c>
      <c r="C8" s="254" t="s">
        <v>28</v>
      </c>
      <c r="D8" s="255"/>
      <c r="E8" s="256"/>
      <c r="F8" s="27">
        <f>'Grand Livre (GL)'!H16</f>
        <v>804.33</v>
      </c>
      <c r="G8" s="25"/>
    </row>
    <row r="9" spans="2:9" x14ac:dyDescent="0.2">
      <c r="B9" s="202">
        <f>'Plan comptable'!C10</f>
        <v>1105</v>
      </c>
      <c r="C9" s="254" t="s">
        <v>32</v>
      </c>
      <c r="D9" s="255"/>
      <c r="E9" s="256"/>
      <c r="F9" s="27">
        <f>'Grand Livre (GL)'!H21</f>
        <v>1162.8499999999999</v>
      </c>
      <c r="G9" s="26"/>
    </row>
    <row r="10" spans="2:9" x14ac:dyDescent="0.2">
      <c r="B10" s="202">
        <f>'Plan comptable'!C11</f>
        <v>1110</v>
      </c>
      <c r="C10" s="254" t="s">
        <v>33</v>
      </c>
      <c r="D10" s="255"/>
      <c r="E10" s="256"/>
      <c r="F10" s="27">
        <f>'Grand Livre (GL)'!H26</f>
        <v>2319.92</v>
      </c>
      <c r="G10" s="27"/>
    </row>
    <row r="11" spans="2:9" x14ac:dyDescent="0.2">
      <c r="B11" s="202">
        <f>'Plan comptable'!C20</f>
        <v>1190</v>
      </c>
      <c r="C11" s="44" t="s">
        <v>29</v>
      </c>
      <c r="D11" s="45"/>
      <c r="E11" s="46"/>
      <c r="F11" s="27">
        <f>'Grand Livre (GL)'!H32</f>
        <v>500</v>
      </c>
      <c r="G11" s="27"/>
    </row>
    <row r="12" spans="2:9" x14ac:dyDescent="0.2">
      <c r="B12" s="202">
        <f>'Plan comptable'!C22</f>
        <v>1210</v>
      </c>
      <c r="C12" s="44" t="s">
        <v>182</v>
      </c>
      <c r="D12" s="45"/>
      <c r="E12" s="46"/>
      <c r="F12" s="27">
        <f>'Grand Livre (GL)'!H38</f>
        <v>440</v>
      </c>
      <c r="G12" s="27"/>
    </row>
    <row r="13" spans="2:9" x14ac:dyDescent="0.2">
      <c r="B13" s="202">
        <f>'Plan comptable'!C26</f>
        <v>1250</v>
      </c>
      <c r="C13" s="44" t="s">
        <v>184</v>
      </c>
      <c r="D13" s="45"/>
      <c r="E13" s="46"/>
      <c r="F13" s="27">
        <f>'Grand Livre (GL)'!H43</f>
        <v>125</v>
      </c>
      <c r="G13" s="27"/>
    </row>
    <row r="14" spans="2:9" x14ac:dyDescent="0.2">
      <c r="B14" s="202">
        <f>'Plan comptable'!C30</f>
        <v>1300</v>
      </c>
      <c r="C14" s="44" t="s">
        <v>43</v>
      </c>
      <c r="D14" s="45"/>
      <c r="E14" s="46"/>
      <c r="F14" s="27">
        <f>'Grand Livre (GL)'!H48</f>
        <v>15000</v>
      </c>
      <c r="G14" s="27"/>
    </row>
    <row r="15" spans="2:9" x14ac:dyDescent="0.2">
      <c r="B15" s="202">
        <f>'Plan comptable'!C31</f>
        <v>1310</v>
      </c>
      <c r="C15" s="44" t="s">
        <v>44</v>
      </c>
      <c r="D15" s="45"/>
      <c r="E15" s="46"/>
      <c r="F15" s="27"/>
      <c r="G15" s="68">
        <f>'Grand Livre (GL)'!H53</f>
        <v>230</v>
      </c>
    </row>
    <row r="16" spans="2:9" x14ac:dyDescent="0.2">
      <c r="B16" s="202">
        <f>'Plan comptable'!C32</f>
        <v>1400</v>
      </c>
      <c r="C16" s="44" t="s">
        <v>45</v>
      </c>
      <c r="D16" s="45"/>
      <c r="E16" s="46"/>
      <c r="F16" s="27">
        <f>'Grand Livre (GL)'!H58</f>
        <v>3200</v>
      </c>
      <c r="G16" s="27"/>
    </row>
    <row r="17" spans="2:7" x14ac:dyDescent="0.2">
      <c r="B17" s="202">
        <f>'Plan comptable'!C33</f>
        <v>1410</v>
      </c>
      <c r="C17" s="44" t="s">
        <v>46</v>
      </c>
      <c r="D17" s="45"/>
      <c r="E17" s="46"/>
      <c r="F17" s="27"/>
      <c r="G17" s="27">
        <f>'Grand Livre (GL)'!H63</f>
        <v>66.67</v>
      </c>
    </row>
    <row r="18" spans="2:7" x14ac:dyDescent="0.2">
      <c r="B18" s="202">
        <f>'Plan comptable'!C36</f>
        <v>1600</v>
      </c>
      <c r="C18" s="44" t="s">
        <v>168</v>
      </c>
      <c r="D18" s="45"/>
      <c r="E18" s="46"/>
      <c r="F18" s="27">
        <f>'Grand Livre (GL)'!H68</f>
        <v>1200</v>
      </c>
      <c r="G18" s="27"/>
    </row>
    <row r="19" spans="2:7" x14ac:dyDescent="0.2">
      <c r="B19" s="202">
        <f>'Plan comptable'!C37</f>
        <v>1610</v>
      </c>
      <c r="C19" s="44" t="s">
        <v>169</v>
      </c>
      <c r="D19" s="45"/>
      <c r="E19" s="46"/>
      <c r="F19" s="27"/>
      <c r="G19" s="27">
        <f>'Grand Livre (GL)'!H73</f>
        <v>8.33</v>
      </c>
    </row>
    <row r="20" spans="2:7" x14ac:dyDescent="0.2">
      <c r="B20" s="202">
        <f>'Plan comptable'!C38</f>
        <v>1800</v>
      </c>
      <c r="C20" s="44" t="s">
        <v>31</v>
      </c>
      <c r="D20" s="45"/>
      <c r="E20" s="46"/>
      <c r="F20" s="27">
        <f>'Grand Livre (GL)'!H78</f>
        <v>1200</v>
      </c>
      <c r="G20" s="27"/>
    </row>
    <row r="21" spans="2:7" x14ac:dyDescent="0.2">
      <c r="B21" s="202">
        <f>'Plan comptable'!C39</f>
        <v>1810</v>
      </c>
      <c r="C21" s="44" t="s">
        <v>47</v>
      </c>
      <c r="D21" s="45"/>
      <c r="E21" s="46"/>
      <c r="F21" s="27"/>
      <c r="G21" s="27">
        <f>'Grand Livre (GL)'!H83</f>
        <v>10</v>
      </c>
    </row>
    <row r="22" spans="2:7" x14ac:dyDescent="0.2">
      <c r="B22" s="202">
        <f>'Plan comptable'!C53</f>
        <v>2100</v>
      </c>
      <c r="C22" s="44" t="s">
        <v>25</v>
      </c>
      <c r="D22" s="45"/>
      <c r="E22" s="46"/>
      <c r="F22" s="27"/>
      <c r="G22" s="27">
        <f>'Grand Livre (GL)'!H90</f>
        <v>804.83</v>
      </c>
    </row>
    <row r="23" spans="2:7" x14ac:dyDescent="0.2">
      <c r="B23" s="202">
        <f>'Plan comptable'!C55</f>
        <v>2305</v>
      </c>
      <c r="C23" s="44" t="s">
        <v>48</v>
      </c>
      <c r="D23" s="45"/>
      <c r="E23" s="46"/>
      <c r="F23" s="27"/>
      <c r="G23" s="27">
        <f>'Grand Livre (GL)'!H95</f>
        <v>272.5</v>
      </c>
    </row>
    <row r="24" spans="2:7" x14ac:dyDescent="0.2">
      <c r="B24" s="202">
        <f>'Plan comptable'!C56</f>
        <v>2310</v>
      </c>
      <c r="C24" s="44" t="s">
        <v>49</v>
      </c>
      <c r="D24" s="45"/>
      <c r="E24" s="46"/>
      <c r="F24" s="27"/>
      <c r="G24" s="27">
        <f>'Grand Livre (GL)'!H100</f>
        <v>543.64</v>
      </c>
    </row>
    <row r="25" spans="2:7" x14ac:dyDescent="0.2">
      <c r="B25" s="202">
        <f>'Plan comptable'!C57</f>
        <v>2350</v>
      </c>
      <c r="C25" s="44" t="s">
        <v>41</v>
      </c>
      <c r="D25" s="45"/>
      <c r="E25" s="46"/>
      <c r="F25" s="27"/>
      <c r="G25" s="27">
        <f>'Grand Livre (GL)'!H105</f>
        <v>90</v>
      </c>
    </row>
    <row r="26" spans="2:7" x14ac:dyDescent="0.2">
      <c r="B26" s="202">
        <f>'Plan comptable'!C72</f>
        <v>2450</v>
      </c>
      <c r="C26" s="44" t="s">
        <v>40</v>
      </c>
      <c r="D26" s="45"/>
      <c r="E26" s="46"/>
      <c r="F26" s="27"/>
      <c r="G26" s="27">
        <f>'Grand Livre (GL)'!H110</f>
        <v>17.100000000000001</v>
      </c>
    </row>
    <row r="27" spans="2:7" x14ac:dyDescent="0.2">
      <c r="B27" s="202">
        <f>'Plan comptable'!C81</f>
        <v>2850</v>
      </c>
      <c r="C27" s="44" t="s">
        <v>50</v>
      </c>
      <c r="D27" s="45"/>
      <c r="E27" s="46"/>
      <c r="F27" s="27"/>
      <c r="G27" s="27">
        <f>'Grand Livre (GL)'!H115</f>
        <v>9754</v>
      </c>
    </row>
    <row r="28" spans="2:7" x14ac:dyDescent="0.2">
      <c r="B28" s="203">
        <f>'Plan comptable'!C88</f>
        <v>3100</v>
      </c>
      <c r="C28" s="168" t="s">
        <v>51</v>
      </c>
      <c r="D28" s="169"/>
      <c r="E28" s="170"/>
      <c r="F28" s="171"/>
      <c r="G28" s="171">
        <f>'Grand Livre (GL)'!H125</f>
        <v>18198.47</v>
      </c>
    </row>
    <row r="29" spans="2:7" ht="16" thickBot="1" x14ac:dyDescent="0.25">
      <c r="B29" s="17"/>
      <c r="C29" s="44"/>
      <c r="D29" s="45"/>
      <c r="E29" s="45"/>
      <c r="F29" s="92">
        <f>+SUM(F7:F28)</f>
        <v>29995.040000000001</v>
      </c>
      <c r="G29" s="93">
        <f>+SUM(G7:G28)</f>
        <v>29995.54</v>
      </c>
    </row>
    <row r="30" spans="2:7" ht="16" thickTop="1" x14ac:dyDescent="0.2"/>
  </sheetData>
  <mergeCells count="9">
    <mergeCell ref="B3:G3"/>
    <mergeCell ref="B4:G4"/>
    <mergeCell ref="B5:G5"/>
    <mergeCell ref="B1:I1"/>
    <mergeCell ref="C6:E6"/>
    <mergeCell ref="C7:E7"/>
    <mergeCell ref="C8:E8"/>
    <mergeCell ref="C9:E9"/>
    <mergeCell ref="C10:E10"/>
  </mergeCells>
  <pageMargins left="0.70866141732283472" right="0.70866141732283472" top="0.74803149606299213" bottom="0.74803149606299213" header="0.31496062992125984" footer="0.31496062992125984"/>
  <pageSetup paperSize="120" scale="70" fitToHeight="0" orientation="portrait" r:id="rId1"/>
  <headerFooter alignWithMargins="0">
    <oddFooter>&amp;LReproduction interdite © TC Média Livres Inc.  &amp;RComptabilité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5</vt:i4>
      </vt:variant>
    </vt:vector>
  </HeadingPairs>
  <TitlesOfParts>
    <vt:vector size="11" baseType="lpstr">
      <vt:lpstr>Plan comptable</vt:lpstr>
      <vt:lpstr> Chiffrier a) b) d) et e)</vt:lpstr>
      <vt:lpstr>États financiers</vt:lpstr>
      <vt:lpstr>Journal Général (J.G)</vt:lpstr>
      <vt:lpstr>Grand Livre (GL)</vt:lpstr>
      <vt:lpstr>Balance après clôture</vt:lpstr>
      <vt:lpstr>' Chiffrier a) b) d) et e)'!Zone_d_impression</vt:lpstr>
      <vt:lpstr>'Balance après clôture'!Zone_d_impression</vt:lpstr>
      <vt:lpstr>'États financiers'!Zone_d_impression</vt:lpstr>
      <vt:lpstr>'Grand Livre (GL)'!Zone_d_impression</vt:lpstr>
      <vt:lpstr>'Journal Général (J.G)'!Zone_d_impression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Marylène</dc:creator>
  <cp:lastModifiedBy>Christian Latour</cp:lastModifiedBy>
  <cp:lastPrinted>2018-04-06T18:20:03Z</cp:lastPrinted>
  <dcterms:created xsi:type="dcterms:W3CDTF">2017-01-09T19:47:31Z</dcterms:created>
  <dcterms:modified xsi:type="dcterms:W3CDTF">2024-10-30T19:33:14Z</dcterms:modified>
</cp:coreProperties>
</file>